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897" activeTab="0"/>
  </bookViews>
  <sheets>
    <sheet name="Data 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59" r:id="rId59"/>
    <sheet name="59" sheetId="60" r:id="rId60"/>
    <sheet name="60" sheetId="61" r:id="rId61"/>
    <sheet name="61" sheetId="62" r:id="rId62"/>
    <sheet name="62" sheetId="63" r:id="rId63"/>
    <sheet name="63" sheetId="64" r:id="rId64"/>
    <sheet name="64" sheetId="65" r:id="rId65"/>
    <sheet name="65" sheetId="66" r:id="rId66"/>
    <sheet name="66" sheetId="67" r:id="rId67"/>
    <sheet name="67" sheetId="68" r:id="rId68"/>
    <sheet name="68" sheetId="69" r:id="rId69"/>
    <sheet name="69" sheetId="70" r:id="rId70"/>
    <sheet name="70" sheetId="71" r:id="rId71"/>
    <sheet name="71" sheetId="72" r:id="rId72"/>
    <sheet name="72" sheetId="73" r:id="rId73"/>
    <sheet name="73" sheetId="74" r:id="rId74"/>
    <sheet name="74" sheetId="75" r:id="rId75"/>
  </sheets>
  <externalReferences>
    <externalReference r:id="rId78"/>
  </externalReferences>
  <definedNames/>
  <calcPr fullCalcOnLoad="1"/>
</workbook>
</file>

<file path=xl/sharedStrings.xml><?xml version="1.0" encoding="utf-8"?>
<sst xmlns="http://schemas.openxmlformats.org/spreadsheetml/2006/main" count="2993" uniqueCount="1143">
  <si>
    <t>Report Name</t>
  </si>
  <si>
    <t>Table 1: SEBI Registered Market Intermediaries/Institutions</t>
  </si>
  <si>
    <t>Table 4: Substantial Acquisition of Shares and Takeovers</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</si>
  <si>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</si>
  <si>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</si>
  <si>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</si>
  <si>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</si>
  <si>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</si>
  <si>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</si>
  <si>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</si>
  <si>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</si>
  <si>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Table 29: Daily Volatility of Major Indices  (percent)</t>
  </si>
  <si>
    <t>Table 30: Percentage Share of Top ‘N’ Securities/Members in Turnover of Cash Segment  (percent)</t>
  </si>
  <si>
    <t>Table 31: Settlement Statistics for Cash Segment of BSE</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</si>
  <si>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</si>
  <si>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</si>
  <si>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</si>
  <si>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</si>
  <si>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</si>
  <si>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</si>
  <si>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</si>
  <si>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</si>
  <si>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45: Instrument-wise Turnover in Currency Derivative Segment of BSE</t>
  </si>
  <si>
    <t>Table 46: Instrument-wise Turnover in Currency Derivatives of NSE</t>
  </si>
  <si>
    <t>Table 51: Trading Statistics of Interest Rate Futures at BSE, NSE and MSEI</t>
  </si>
  <si>
    <t>Table 53: Trends in Foreign Portfolio Investment</t>
  </si>
  <si>
    <t>Table 55: Assets under the Custody of Custodians</t>
  </si>
  <si>
    <t xml:space="preserve">Market Intermediaries </t>
  </si>
  <si>
    <t>2018-19</t>
  </si>
  <si>
    <t>2019-20$</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</si>
  <si>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</si>
  <si>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</si>
  <si>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</si>
  <si>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</si>
  <si>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</si>
  <si>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</si>
  <si>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</si>
  <si>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</si>
  <si>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</si>
  <si>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</si>
  <si>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</si>
  <si>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</si>
  <si>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</si>
  <si>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</si>
  <si>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</si>
  <si>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</si>
  <si>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</si>
  <si>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</si>
  <si>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</si>
  <si>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</si>
  <si>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</si>
  <si>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</si>
  <si>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</si>
  <si>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</si>
  <si>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</si>
  <si>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</si>
  <si>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</si>
  <si>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</si>
  <si>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t>
  </si>
  <si>
    <t>Collective Investment Schemes</t>
  </si>
  <si>
    <t>Approved Intermediaries (Stock Lending Schemes)</t>
  </si>
  <si>
    <t>Notes:</t>
  </si>
  <si>
    <t>Source: SEBI, NSDL.</t>
  </si>
  <si>
    <t>Sl.No.</t>
  </si>
  <si>
    <t>Name of the Issuer/Company</t>
  </si>
  <si>
    <t>Date of Opening</t>
  </si>
  <si>
    <t>Type of Issue</t>
  </si>
  <si>
    <t>Type of Instrument</t>
  </si>
  <si>
    <t>No. of Shares Issued</t>
  </si>
  <si>
    <t>Face Value (`)</t>
  </si>
  <si>
    <t>Premium Value (`)</t>
  </si>
  <si>
    <t>Issue Price (`)</t>
  </si>
  <si>
    <t>Size of Issue  (` Crore)</t>
  </si>
  <si>
    <t>Bajaj Electricals Limited</t>
  </si>
  <si>
    <t>Rights</t>
  </si>
  <si>
    <t>Equity</t>
  </si>
  <si>
    <t>SBI CARDS AND PAYMENT SERVICES LIMITED</t>
  </si>
  <si>
    <t>IPO</t>
  </si>
  <si>
    <t>SM AUTO STAMPING LTD</t>
  </si>
  <si>
    <t>Brooks Laboratories Limited</t>
  </si>
  <si>
    <t>Arrow Greentech Limited</t>
  </si>
  <si>
    <t>RO JEWELS LIMITED</t>
  </si>
  <si>
    <t>COSPOWER ENGINEERING LTD</t>
  </si>
  <si>
    <t>DJ MEDIAPRINT &amp; LOGISTICS LIMITED</t>
  </si>
  <si>
    <t>Note: All the issues are compiled from the Prospectus of Issuer Companies filed with SEBI.</t>
  </si>
  <si>
    <t>Source: SEBI.</t>
  </si>
  <si>
    <t>Sl.No</t>
  </si>
  <si>
    <t>Target Company</t>
  </si>
  <si>
    <t>Acquirer</t>
  </si>
  <si>
    <t>Offer Opening Date</t>
  </si>
  <si>
    <t>Offer Closing Date</t>
  </si>
  <si>
    <t>Offer Size</t>
  </si>
  <si>
    <t>Offer
 Price 
(`) per share</t>
  </si>
  <si>
    <t>Offer Size (` Crore)</t>
  </si>
  <si>
    <t>No. of 
Shares</t>
  </si>
  <si>
    <t>Percent of Equity 
Capital</t>
  </si>
  <si>
    <t>Year / Month</t>
  </si>
  <si>
    <t>Open Offers</t>
  </si>
  <si>
    <t>Objectives</t>
  </si>
  <si>
    <t>Total</t>
  </si>
  <si>
    <t>Change in Control 
of Management</t>
  </si>
  <si>
    <t>Consolidation of
 Holdings</t>
  </si>
  <si>
    <t>Substantial 
Acquisition</t>
  </si>
  <si>
    <t>No. of Offers</t>
  </si>
  <si>
    <t>Amount (` crore)</t>
  </si>
  <si>
    <t>Apr-19</t>
  </si>
  <si>
    <t>May-19</t>
  </si>
  <si>
    <t>Jun-19</t>
  </si>
  <si>
    <t>Jul-19</t>
  </si>
  <si>
    <t>Aug-19</t>
  </si>
  <si>
    <t>Sep-19</t>
  </si>
  <si>
    <t>Oct-19</t>
  </si>
  <si>
    <t>Nov-19</t>
  </si>
  <si>
    <t>Mar-20</t>
  </si>
  <si>
    <t>Feb-20</t>
  </si>
  <si>
    <t>Dec-19</t>
  </si>
  <si>
    <t>Jan-20</t>
  </si>
  <si>
    <t>Category-Wise</t>
  </si>
  <si>
    <t>Issue-Type</t>
  </si>
  <si>
    <t>Instrument-Wise</t>
  </si>
  <si>
    <t>Public</t>
  </si>
  <si>
    <t>Listed</t>
  </si>
  <si>
    <t>IPOs</t>
  </si>
  <si>
    <t>Debt</t>
  </si>
  <si>
    <t>At Par</t>
  </si>
  <si>
    <t>At Premium</t>
  </si>
  <si>
    <t>No. of issues</t>
  </si>
  <si>
    <t>Year/ Month</t>
  </si>
  <si>
    <t>No. of issue</t>
  </si>
  <si>
    <t>Amount  (`crore)</t>
  </si>
  <si>
    <t>Source: SEBI</t>
  </si>
  <si>
    <t>Industry</t>
  </si>
  <si>
    <t>Amount (`crore)</t>
  </si>
  <si>
    <t>0.0</t>
  </si>
  <si>
    <t>Sector-wise</t>
  </si>
  <si>
    <t>Region-wise</t>
  </si>
  <si>
    <t>Private</t>
  </si>
  <si>
    <t>Northern</t>
  </si>
  <si>
    <t>Eastern</t>
  </si>
  <si>
    <t>Western</t>
  </si>
  <si>
    <t>Southern</t>
  </si>
  <si>
    <t>Central</t>
  </si>
  <si>
    <t>No. of Issue</t>
  </si>
  <si>
    <t>Amount (`Crores)</t>
  </si>
  <si>
    <t>Amount (` Crores)</t>
  </si>
  <si>
    <t>&lt; 5 crore</t>
  </si>
  <si>
    <t>≥ 5crore - &lt; 10crore</t>
  </si>
  <si>
    <t xml:space="preserve">  ≥ 10 crore - &lt; 50 crore</t>
  </si>
  <si>
    <t xml:space="preserve">  ≥ 50 crore - &lt; 100 crore</t>
  </si>
  <si>
    <t>Only BSE</t>
  </si>
  <si>
    <t>Only NSE</t>
  </si>
  <si>
    <t>Only MSEI</t>
  </si>
  <si>
    <t>Both NSE and BSE</t>
  </si>
  <si>
    <t>Notes: 1. The above data includes both "no. of issues" and "Amount" raised on conversion of convertible securities issued on QIP basis. 
2. 2017-18, Includes one issue of Institutional Placement Programme (Issue Size of Rs. 873.92 crore).</t>
  </si>
  <si>
    <t>Source: BSE, NSE and MSEI.</t>
  </si>
  <si>
    <t>Year/Month</t>
  </si>
  <si>
    <t>No. of  issues</t>
  </si>
  <si>
    <t>Amount ` Crores)</t>
  </si>
  <si>
    <t>TOTAL</t>
  </si>
  <si>
    <t>No. of Issues</t>
  </si>
  <si>
    <t>Source: BSE and NSE</t>
  </si>
  <si>
    <t>BSE</t>
  </si>
  <si>
    <t>NSE</t>
  </si>
  <si>
    <t>MSEI</t>
  </si>
  <si>
    <t>No. of Trades</t>
  </si>
  <si>
    <t>Traded Value (` crore)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</si>
  <si>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</si>
  <si>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</si>
  <si>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</si>
  <si>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</si>
  <si>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</si>
  <si>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</si>
  <si>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</si>
  <si>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</si>
  <si>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</si>
  <si>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Amount  (` crore)</t>
  </si>
  <si>
    <t>Source: Credit Rating Agencies.</t>
  </si>
  <si>
    <t>Table 15: Review of Accepted Ratings of Corporate Debt Securities (Maturity ≥ 1 year)</t>
  </si>
  <si>
    <t>Upgraded</t>
  </si>
  <si>
    <t>Downgraded</t>
  </si>
  <si>
    <t>Reaffirmed</t>
  </si>
  <si>
    <t>Rating Watch</t>
  </si>
  <si>
    <t>Withdrawn/ Suspended</t>
  </si>
  <si>
    <t>Table 16: Distribution of Turnover on Cash Segments of Stock Exchanges (`crore)</t>
  </si>
  <si>
    <t>Stock Exchanges</t>
  </si>
  <si>
    <t xml:space="preserve">Table 17: Trends in Cash Segment of BSE </t>
  </si>
  <si>
    <t xml:space="preserve">No. of Companies Listed </t>
  </si>
  <si>
    <t xml:space="preserve">No. of Companies Permitted* </t>
  </si>
  <si>
    <t xml:space="preserve">No. of companies traded </t>
  </si>
  <si>
    <t>No. of Trading Days</t>
  </si>
  <si>
    <t>No. of Trades (Lakh)</t>
  </si>
  <si>
    <t>Traded Quantity (Lakh)</t>
  </si>
  <si>
    <t>Turnover (` crore)</t>
  </si>
  <si>
    <t>Average Daily Turnover (` crore)</t>
  </si>
  <si>
    <t>Average Trade Size (`)</t>
  </si>
  <si>
    <t>Demat Securities Traded (Lakh)</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</si>
  <si>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</si>
  <si>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</si>
  <si>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</si>
  <si>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</si>
  <si>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</si>
  <si>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</si>
  <si>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</si>
  <si>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</si>
  <si>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</si>
  <si>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</si>
  <si>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</si>
  <si>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Permitted #</t>
  </si>
  <si>
    <t>No. of Companies Traded</t>
  </si>
  <si>
    <t>Turnover (₹ crore)</t>
  </si>
  <si>
    <t>Average Daily Turnover (₹ crore)</t>
  </si>
  <si>
    <t>Demat Turnover (₹ crore)</t>
  </si>
  <si>
    <t xml:space="preserve">Market  Capitalisation (₹ crore) </t>
  </si>
  <si>
    <t xml:space="preserve">SX 50 Index </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</si>
  <si>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</si>
  <si>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</si>
  <si>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</si>
  <si>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</si>
  <si>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</si>
  <si>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</si>
  <si>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</si>
  <si>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</si>
  <si>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</si>
  <si>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</si>
  <si>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</si>
  <si>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</si>
  <si>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</si>
  <si>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</si>
  <si>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</si>
  <si>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</si>
  <si>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</si>
  <si>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</si>
  <si>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</si>
  <si>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</si>
  <si>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</si>
  <si>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</si>
  <si>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</si>
  <si>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</si>
  <si>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</si>
  <si>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</si>
  <si>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1. 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</si>
  <si>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</si>
  <si>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</si>
  <si>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</si>
  <si>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</si>
  <si>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</si>
  <si>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</si>
  <si>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</si>
  <si>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</si>
  <si>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Table 24: Component Stocks: S&amp;P BSE Sensex during Mar-20</t>
  </si>
  <si>
    <t>Name of Security</t>
  </si>
  <si>
    <t>Issued
Capital 
(` crore)</t>
  </si>
  <si>
    <t>Free Float
Market
Capitalisation
(` crore)</t>
  </si>
  <si>
    <t>Weightage (Percent)</t>
  </si>
  <si>
    <t>Beta</t>
  </si>
  <si>
    <t>R 2</t>
  </si>
  <si>
    <t>Daily
Volatility
(Percent)</t>
  </si>
  <si>
    <t>Monthly
Return
(Percent)</t>
  </si>
  <si>
    <t>Impact
Cost
(Percent)</t>
  </si>
  <si>
    <t>HDFC BANK</t>
  </si>
  <si>
    <t>RELIANCE</t>
  </si>
  <si>
    <t>HDFC</t>
  </si>
  <si>
    <t>INFOSYS LTD</t>
  </si>
  <si>
    <t>ICICI BANK</t>
  </si>
  <si>
    <t>TCS LTD.</t>
  </si>
  <si>
    <t>HIND UNI LT</t>
  </si>
  <si>
    <t>KOTAK MAH.BK</t>
  </si>
  <si>
    <t>ITC LTD.</t>
  </si>
  <si>
    <t>LARSEN &amp; TOU</t>
  </si>
  <si>
    <t>BHARTI ARTL</t>
  </si>
  <si>
    <t>AXIS BANK</t>
  </si>
  <si>
    <t>ASIAN PAINTS</t>
  </si>
  <si>
    <t>STATE BANK</t>
  </si>
  <si>
    <t>NESTLE (I)</t>
  </si>
  <si>
    <t>MARUTISUZUK</t>
  </si>
  <si>
    <t>BAJFINANCE</t>
  </si>
  <si>
    <t>HCL TECHNO</t>
  </si>
  <si>
    <t>TITAN</t>
  </si>
  <si>
    <t>SUN PHARMA.</t>
  </si>
  <si>
    <t>POWER GRID</t>
  </si>
  <si>
    <t>ULTRATECH CM</t>
  </si>
  <si>
    <t>NTPC LTD</t>
  </si>
  <si>
    <t>TECH MAH</t>
  </si>
  <si>
    <t>MAH &amp; MAH</t>
  </si>
  <si>
    <t>BAJAJ AUTO</t>
  </si>
  <si>
    <t>ONGC CORPN</t>
  </si>
  <si>
    <t>INDUSIND BNK</t>
  </si>
  <si>
    <t>HEROMOTOCO</t>
  </si>
  <si>
    <t>TATA STEEL</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</si>
  <si>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</si>
  <si>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</si>
  <si>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</si>
  <si>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</si>
  <si>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 5 lakh.  It is calculated for the current month.</t>
  </si>
  <si>
    <t>Table 25: Component Stocks: Nifty 50 Index during Mar-20</t>
  </si>
  <si>
    <t>Sl. No</t>
  </si>
  <si>
    <t>Issued
Capital 
(`Crore)</t>
  </si>
  <si>
    <t>HDFC Bank Ltd.</t>
  </si>
  <si>
    <t>Reliance Industries Ltd.</t>
  </si>
  <si>
    <t>Housing Development Finance Corporation Ltd.</t>
  </si>
  <si>
    <t>Infosys Ltd.</t>
  </si>
  <si>
    <t>ICICI Bank Ltd.</t>
  </si>
  <si>
    <t>Tata Consultancy Services Ltd.</t>
  </si>
  <si>
    <t>Kotak Mahindra Bank Ltd.</t>
  </si>
  <si>
    <t>Hindustan Unilever Ltd.</t>
  </si>
  <si>
    <t>ITC Ltd.</t>
  </si>
  <si>
    <t>Larsen &amp; Toubro Ltd.</t>
  </si>
  <si>
    <t>Bharti Airtel Ltd.</t>
  </si>
  <si>
    <t>Axis Bank Ltd.</t>
  </si>
  <si>
    <t>State Bank of India</t>
  </si>
  <si>
    <t>Asian Paints Ltd.</t>
  </si>
  <si>
    <t>Bajaj Finance Ltd.</t>
  </si>
  <si>
    <t>Nestle India Ltd.</t>
  </si>
  <si>
    <t>Maruti Suzuki India Ltd.</t>
  </si>
  <si>
    <t>HCL Technologies Ltd.</t>
  </si>
  <si>
    <t>NTPC Ltd.</t>
  </si>
  <si>
    <t>Power Grid Corporation of India Ltd.</t>
  </si>
  <si>
    <t>Titan Company Ltd.</t>
  </si>
  <si>
    <t>Sun Pharmaceutical Industries Ltd.</t>
  </si>
  <si>
    <t>Dr. Reddy's Laboratories Ltd.</t>
  </si>
  <si>
    <t>UltraTech Cement Ltd.</t>
  </si>
  <si>
    <t>Tech Mahindra Ltd.</t>
  </si>
  <si>
    <t>Britannia Industries Ltd.</t>
  </si>
  <si>
    <t>Coal India Ltd.</t>
  </si>
  <si>
    <t>Wipro Ltd.</t>
  </si>
  <si>
    <t>Bajaj Finserv Ltd.</t>
  </si>
  <si>
    <t>Mahindra &amp; Mahindra Ltd.</t>
  </si>
  <si>
    <t>Bajaj Auto Ltd.</t>
  </si>
  <si>
    <t>Bharat Petroleum Corporation Ltd.</t>
  </si>
  <si>
    <t>Oil &amp; Natural Gas Corporation Ltd.</t>
  </si>
  <si>
    <t>Shree Cement Ltd.</t>
  </si>
  <si>
    <t>Cipla Ltd.</t>
  </si>
  <si>
    <t>IndusInd Bank Ltd.</t>
  </si>
  <si>
    <t>Indian Oil Corporation Ltd.</t>
  </si>
  <si>
    <t>Hero MotoCorp Ltd.</t>
  </si>
  <si>
    <t>Tata Steel Ltd.</t>
  </si>
  <si>
    <t>Adani Ports and Special Economic Zone Ltd.</t>
  </si>
  <si>
    <t>Grasim Industries Ltd.</t>
  </si>
  <si>
    <t>Eicher Motors Ltd.</t>
  </si>
  <si>
    <t>UPL Ltd.</t>
  </si>
  <si>
    <t>JSW Steel Ltd.</t>
  </si>
  <si>
    <t>GAIL (India) Ltd.</t>
  </si>
  <si>
    <t>Hindalco Industries Ltd.</t>
  </si>
  <si>
    <t>Bharti Infratel Ltd.</t>
  </si>
  <si>
    <t>Tata Motors Ltd.</t>
  </si>
  <si>
    <t>Vedanta Ltd.</t>
  </si>
  <si>
    <t>Zee Entertainment Enterprises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</si>
  <si>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</si>
  <si>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</si>
  <si>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Rs. 50 Lakhs  and is weightage average impact cost.</t>
  </si>
  <si>
    <t>Table 26: Component Stocks: SX40 Index</t>
  </si>
  <si>
    <t>S.No.</t>
  </si>
  <si>
    <t>Issued Capital     (₹ crore)</t>
  </si>
  <si>
    <t>Free Float Market Capitalisation (₹ crore)</t>
  </si>
  <si>
    <t xml:space="preserve">Weightage (Percent)   </t>
  </si>
  <si>
    <t>R2</t>
  </si>
  <si>
    <t>Daily Volatility (Percent)</t>
  </si>
  <si>
    <t>Monthly Return (Percent)</t>
  </si>
  <si>
    <t>Impact Cost (Percent) *</t>
  </si>
  <si>
    <t>Na</t>
  </si>
  <si>
    <t>HDFCBANK</t>
  </si>
  <si>
    <t>INFY</t>
  </si>
  <si>
    <t>ICICIBANK</t>
  </si>
  <si>
    <t>TCS</t>
  </si>
  <si>
    <t>KOTAKBANK</t>
  </si>
  <si>
    <t>HINDUNILVR</t>
  </si>
  <si>
    <t>ITC</t>
  </si>
  <si>
    <t>LT</t>
  </si>
  <si>
    <t>BHARTIARTL</t>
  </si>
  <si>
    <t>AXISBANK</t>
  </si>
  <si>
    <t>ASIANPAINT</t>
  </si>
  <si>
    <t>SBIN</t>
  </si>
  <si>
    <t>NESTLEIND</t>
  </si>
  <si>
    <t>MARUTI</t>
  </si>
  <si>
    <t>HCLTECH</t>
  </si>
  <si>
    <t>DRREDDY</t>
  </si>
  <si>
    <t>SUNPHARMA</t>
  </si>
  <si>
    <t>NTPC</t>
  </si>
  <si>
    <t>POWERGRID</t>
  </si>
  <si>
    <t>ULTRACEMCO</t>
  </si>
  <si>
    <t>TECHM</t>
  </si>
  <si>
    <t>WIPRO</t>
  </si>
  <si>
    <t>M&amp;M</t>
  </si>
  <si>
    <t>COALINDIA</t>
  </si>
  <si>
    <t>BPCL</t>
  </si>
  <si>
    <t>BAJAJ-AUTO</t>
  </si>
  <si>
    <t>ONGC</t>
  </si>
  <si>
    <t>TATASTEEL</t>
  </si>
  <si>
    <t>INDUSINDBK</t>
  </si>
  <si>
    <t>IOC</t>
  </si>
  <si>
    <t>ADANIPORTS</t>
  </si>
  <si>
    <t>GRASIM</t>
  </si>
  <si>
    <t>HINDALCO</t>
  </si>
  <si>
    <t>TATAMOTORS</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</si>
  <si>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</si>
  <si>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</si>
  <si>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</si>
  <si>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</si>
  <si>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</si>
  <si>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</si>
  <si>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</si>
  <si>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</si>
  <si>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</si>
  <si>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</si>
  <si>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</si>
  <si>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</si>
  <si>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</si>
  <si>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Percent of Traded to Listed</t>
  </si>
  <si>
    <t>BSE Sensex</t>
  </si>
  <si>
    <t>BSE 100</t>
  </si>
  <si>
    <t>BSE 500</t>
  </si>
  <si>
    <t>Nifty 50</t>
  </si>
  <si>
    <t>Nifty Next 50</t>
  </si>
  <si>
    <t>Nifty 500</t>
  </si>
  <si>
    <t>SX40</t>
  </si>
  <si>
    <t>Source: BSE, MSEI and NSE.</t>
  </si>
  <si>
    <t>Note: Volatility is calculated as the standard deviation of the natural log of daily returns in indices for the respective period.</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</si>
  <si>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</si>
  <si>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</si>
  <si>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</si>
  <si>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</si>
  <si>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</si>
  <si>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</si>
  <si>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</si>
  <si>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</si>
  <si>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</si>
  <si>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</si>
  <si>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</si>
  <si>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</si>
  <si>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</si>
  <si>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</si>
  <si>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</si>
  <si>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</si>
  <si>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</si>
  <si>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</si>
  <si>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</si>
  <si>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</si>
  <si>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</si>
  <si>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</si>
  <si>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</si>
  <si>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</si>
  <si>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(`crore)</t>
  </si>
  <si>
    <t>Table 32: Settlement Statistics for Cash Segment of NSE</t>
  </si>
  <si>
    <t>Delivered Value      (` crore)</t>
  </si>
  <si>
    <t>Settlement Statistics for settlement type N, excluding CM Series IL &amp; BL</t>
  </si>
  <si>
    <t>Table 33: Settlement Statistics for Cash Segment of MSEI</t>
  </si>
  <si>
    <t>Month Sorting</t>
  </si>
  <si>
    <t>Delivered Value      (₹ crore)</t>
  </si>
  <si>
    <t>Delivered Value in Demat Mode     (₹ crore)</t>
  </si>
  <si>
    <t>Funds Pay-in (₹ crore)</t>
  </si>
  <si>
    <t>Securities Pay-in (₹ crore)</t>
  </si>
  <si>
    <t>Settlement Guarantee Fund(₹ crore)</t>
  </si>
  <si>
    <t>Year/     Month</t>
  </si>
  <si>
    <t>Index Futures</t>
  </si>
  <si>
    <t>Stock Futures</t>
  </si>
  <si>
    <t>Index Options</t>
  </si>
  <si>
    <t>Stock Options</t>
  </si>
  <si>
    <t>Open Interest at the end of Month</t>
  </si>
  <si>
    <t>Call</t>
  </si>
  <si>
    <t>Put</t>
  </si>
  <si>
    <t>No. of
Contracts</t>
  </si>
  <si>
    <t>Turnover
(` crore)</t>
  </si>
  <si>
    <t>No. of
contracts</t>
  </si>
  <si>
    <t>Note: 1. Notional Turnover = (Strike Price + Premium) * Quantity.</t>
  </si>
  <si>
    <t xml:space="preserve">Table 35: Trends in Equity Derivatives Segment at NSE (Turnover in Notional Value) </t>
  </si>
  <si>
    <t>Table 36: Settlement Statistics in Equity Derivatives Segment at BSE and NSE (` crore)</t>
  </si>
  <si>
    <t>Index/Stock
Futures</t>
  </si>
  <si>
    <t>Index/Stock
Options</t>
  </si>
  <si>
    <t>Settlement
Gurantee
Fund</t>
  </si>
  <si>
    <t>MTM
Settlement</t>
  </si>
  <si>
    <t>Final
Settlement</t>
  </si>
  <si>
    <t>Premium
Settlement</t>
  </si>
  <si>
    <t>Exercise
Settlement</t>
  </si>
  <si>
    <t>Percentage Share in Open Interest</t>
  </si>
  <si>
    <t>Pro</t>
  </si>
  <si>
    <t>FPI</t>
  </si>
  <si>
    <t>Turnover (in Percentage)</t>
  </si>
  <si>
    <t>BSE 30 SENSEX</t>
  </si>
  <si>
    <t>BSE SENSEX 50</t>
  </si>
  <si>
    <t>BSE BANKEX</t>
  </si>
  <si>
    <t>BSE OIL &amp; GAS INDEX</t>
  </si>
  <si>
    <t>BSE TECK INDEX</t>
  </si>
  <si>
    <t>BSE100</t>
  </si>
  <si>
    <t>HANG SENG Index Futures</t>
  </si>
  <si>
    <t>MICEX Index Futures</t>
  </si>
  <si>
    <t>FTSE/JSE Top 40 Futures</t>
  </si>
  <si>
    <t>IBOVESPA Futures</t>
  </si>
  <si>
    <t>NIFTY</t>
  </si>
  <si>
    <t>NIFTYIT</t>
  </si>
  <si>
    <t>BANKNIFTY</t>
  </si>
  <si>
    <t>NIFTYMID50</t>
  </si>
  <si>
    <t>NIFTYPSE</t>
  </si>
  <si>
    <t>NIFTYINFRA</t>
  </si>
  <si>
    <t>FTSE100</t>
  </si>
  <si>
    <t>S&amp;P500</t>
  </si>
  <si>
    <t>DJIA</t>
  </si>
  <si>
    <t>India VIX</t>
  </si>
  <si>
    <t>NIFTYCPSE</t>
  </si>
  <si>
    <t>Currency Futures</t>
  </si>
  <si>
    <t>Currency  Options</t>
  </si>
  <si>
    <t>Open Interest at the end of  the Month</t>
  </si>
  <si>
    <t>No. of Contracts</t>
  </si>
  <si>
    <t xml:space="preserve">No. of Contracts </t>
  </si>
  <si>
    <t>Value 
(` crore)</t>
  </si>
  <si>
    <t>Source: BSE</t>
  </si>
  <si>
    <t>No. of Trading  Days</t>
  </si>
  <si>
    <t>Currency Options</t>
  </si>
  <si>
    <t>Open Interest at the
end of Month</t>
  </si>
  <si>
    <t>Value
(` crore)</t>
  </si>
  <si>
    <t>Notes: 1. Trading Value :- For Futures, Value of contract = Traded Qty*Traded Price. 2. For Options, Value of contract = Traded Qty*(Strike Price+Traded Premium)</t>
  </si>
  <si>
    <t>Table 44: Settlement Statistics of Currency Derivatives Segment (` crore)</t>
  </si>
  <si>
    <t>Currency
Futures</t>
  </si>
  <si>
    <t>Open Interest as on last day of the month (in lots)</t>
  </si>
  <si>
    <t>USDINR</t>
  </si>
  <si>
    <t>EURINR</t>
  </si>
  <si>
    <t>GBPINR</t>
  </si>
  <si>
    <t>JPYINR</t>
  </si>
  <si>
    <t>EURUSD</t>
  </si>
  <si>
    <t>GBPUSD</t>
  </si>
  <si>
    <t>USDJPY</t>
  </si>
  <si>
    <t>2018-2019</t>
  </si>
  <si>
    <t>1. USDINR includes Futures and options both other currencys have only futures till February 26, 2018.</t>
  </si>
  <si>
    <t>2. All Products include both Futures &amp; options from February 27, 2018 onwards.</t>
  </si>
  <si>
    <t>3. EURUSD, GBPUSD, USDJPY wer launched in Feb 2018</t>
  </si>
  <si>
    <t>Turnover ( ` crore)</t>
  </si>
  <si>
    <t>Open Interest as on last day of the month ( in lots)</t>
  </si>
  <si>
    <t>1. Cross Currency was introduced wef Feb 27, 2018</t>
  </si>
  <si>
    <t>2. Options contracts on EURINR,GBPINR,JPYINR were introduced wef Feb 27, 2018</t>
  </si>
  <si>
    <t>Table 47:  Instrument-wise Turnover in Currency Derivative Segment of MSEI</t>
  </si>
  <si>
    <t>Open Interest as on last day of the month
(in lots)</t>
  </si>
  <si>
    <t>Data includes Notional Value for Options</t>
  </si>
  <si>
    <t>Excludes data of Interest Rate Futures</t>
  </si>
  <si>
    <t>Table 48: Maturity-wise Turnover in Currency Derivative Segment of BSE (` crore)</t>
  </si>
  <si>
    <t>1 Month</t>
  </si>
  <si>
    <t>2 Month</t>
  </si>
  <si>
    <t>3 Month</t>
  </si>
  <si>
    <t>&gt; 3 Months</t>
  </si>
  <si>
    <t>Table 49: Maturity-wise Turnover in Currency Derivative Segment of NSE  (` crore)</t>
  </si>
  <si>
    <t>Currency Future</t>
  </si>
  <si>
    <t xml:space="preserve">2 Month   </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</si>
  <si>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</si>
  <si>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</si>
  <si>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</si>
  <si>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</si>
  <si>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</si>
  <si>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</si>
  <si>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</si>
  <si>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</si>
  <si>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</si>
  <si>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</si>
  <si>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</si>
  <si>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Gross Purchase (` crore)</t>
  </si>
  <si>
    <t>Gross Sales (` crores)</t>
  </si>
  <si>
    <t>Net Investment (` crores)</t>
  </si>
  <si>
    <t>Net Investment (US' $ mn.)</t>
  </si>
  <si>
    <t>Cumulative Net Investment (US $ mn.)</t>
  </si>
  <si>
    <t>Source: NSDL, CDSL</t>
  </si>
  <si>
    <t>Table 54: Notional Value of Offshore Derivative Instruments (ODIs) compared to Assets Under Custody (AUC) of FPIs/Deemed FPIs (` crore)</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</si>
  <si>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</si>
  <si>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</si>
  <si>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</si>
  <si>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</si>
  <si>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</si>
  <si>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</si>
  <si>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</si>
  <si>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</si>
  <si>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</si>
  <si>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</si>
  <si>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</si>
  <si>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</si>
  <si>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</si>
  <si>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</si>
  <si>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</si>
  <si>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</si>
  <si>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</si>
  <si>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</si>
  <si>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</si>
  <si>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APR-19</t>
  </si>
  <si>
    <t>MAY-19</t>
  </si>
  <si>
    <t>JUN-19</t>
  </si>
  <si>
    <t>JUL-19</t>
  </si>
  <si>
    <t>AUG-19</t>
  </si>
  <si>
    <t>SEP-19</t>
  </si>
  <si>
    <t>OCT-19</t>
  </si>
  <si>
    <t>NOV-19</t>
  </si>
  <si>
    <t>DEC-19</t>
  </si>
  <si>
    <t>JAN-20</t>
  </si>
  <si>
    <t>FEB-20</t>
  </si>
  <si>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</si>
  <si>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</si>
  <si>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</si>
  <si>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Table 56: Trends in Resource Mobilization by Mutual Funds (` crore)</t>
  </si>
  <si>
    <t>Gross Mobilisation</t>
  </si>
  <si>
    <t>Redemption</t>
  </si>
  <si>
    <t>Net Inflow/ Outflow</t>
  </si>
  <si>
    <t>Assets at the
End of
Period</t>
  </si>
  <si>
    <t>Pvt. Sector</t>
  </si>
  <si>
    <t>Public Sector</t>
  </si>
  <si>
    <t>Open</t>
  </si>
  <si>
    <t>Year/  Month</t>
  </si>
  <si>
    <t>Gross Purchases</t>
  </si>
  <si>
    <t>Gross Sales</t>
  </si>
  <si>
    <t>Net Purchases /Sales</t>
  </si>
  <si>
    <t>Net purchases /Sale</t>
  </si>
  <si>
    <t>Particulars</t>
  </si>
  <si>
    <t>Discretionary</t>
  </si>
  <si>
    <t>Non-Discretionary</t>
  </si>
  <si>
    <t>Advisory</t>
  </si>
  <si>
    <t>No. of Clients</t>
  </si>
  <si>
    <t>AUM (` crore)</t>
  </si>
  <si>
    <t>Listed Equity</t>
  </si>
  <si>
    <t>Unlisted Equity</t>
  </si>
  <si>
    <t>Plain Debt</t>
  </si>
  <si>
    <t>Structured Debt</t>
  </si>
  <si>
    <t>Equity Derivatives</t>
  </si>
  <si>
    <t>Parameter</t>
  </si>
  <si>
    <t>Unit</t>
  </si>
  <si>
    <t>NSDL</t>
  </si>
  <si>
    <t>CDSL</t>
  </si>
  <si>
    <t>Mar-19</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</si>
  <si>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</si>
  <si>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</si>
  <si>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</si>
  <si>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</si>
  <si>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</si>
  <si>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</si>
  <si>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</si>
  <si>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</si>
  <si>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</si>
  <si>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</si>
  <si>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</si>
  <si>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</si>
  <si>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</si>
  <si>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</si>
  <si>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</si>
  <si>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</si>
  <si>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</si>
  <si>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</si>
  <si>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</si>
  <si>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</si>
  <si>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The ratio of dematerialized equity shares to the total outstanding shares (market value)</t>
  </si>
  <si>
    <t>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#Source for listed securities information: Issuer/ NSE/BSE.</t>
  </si>
  <si>
    <t>Source: NSDL and CDSL.</t>
  </si>
  <si>
    <t>Companies Live</t>
  </si>
  <si>
    <t>DPs Live</t>
  </si>
  <si>
    <t>DPs
Locations</t>
  </si>
  <si>
    <t>Demat 
Quantity 
(million securities)</t>
  </si>
  <si>
    <t>Demat Value (` crore)</t>
  </si>
  <si>
    <t>Demat Value  (` crore)</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</si>
  <si>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</si>
  <si>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 Includes Nine Participants which are under closure/termination process and SEBI registration is not yet cancelled/suspended</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</si>
  <si>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</si>
  <si>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</si>
  <si>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</si>
  <si>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</si>
  <si>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</si>
  <si>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</si>
  <si>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</si>
  <si>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</si>
  <si>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</si>
  <si>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</si>
  <si>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</si>
  <si>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</si>
  <si>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</si>
  <si>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</si>
  <si>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</si>
  <si>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</si>
  <si>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Note: The categories included in Others are Preference Shares, Mutual Fund Units, Warrants, PTCs, Treasury Bills, CPs, CDs and Government Securities.</t>
  </si>
  <si>
    <t>Exchanges</t>
  </si>
  <si>
    <t>Futures</t>
  </si>
  <si>
    <t>Options</t>
  </si>
  <si>
    <t>Agriculture</t>
  </si>
  <si>
    <t>Metals other than bullion</t>
  </si>
  <si>
    <t xml:space="preserve">Bullion </t>
  </si>
  <si>
    <t>Energy</t>
  </si>
  <si>
    <t>Gems and Stones</t>
  </si>
  <si>
    <t>Bullion</t>
  </si>
  <si>
    <t>NCDEX</t>
  </si>
  <si>
    <t>Permitted for trading</t>
  </si>
  <si>
    <t>Traded</t>
  </si>
  <si>
    <t>MCX</t>
  </si>
  <si>
    <t>MCX COMDEX</t>
  </si>
  <si>
    <t>NCDEX Dhaanya</t>
  </si>
  <si>
    <t>Source: MCX and NCDEX</t>
  </si>
  <si>
    <t>Metals</t>
  </si>
  <si>
    <t>Volume ('000 tonnes)</t>
  </si>
  <si>
    <t>Source: MCX</t>
  </si>
  <si>
    <t>Source: NCDEX</t>
  </si>
  <si>
    <t>No.of Trading days</t>
  </si>
  <si>
    <t>Volume 
(in cents)</t>
  </si>
  <si>
    <t>No. of contracts traded</t>
  </si>
  <si>
    <t xml:space="preserve">No. of contracts </t>
  </si>
  <si>
    <t>Open interest at the end of the period</t>
  </si>
  <si>
    <t>Cash Reserve Ratio (percent)</t>
  </si>
  <si>
    <t>Repo Rate (percent)</t>
  </si>
  <si>
    <t>Call Money Rate (Weighted Average)</t>
  </si>
  <si>
    <t>91-Day-Treasury Bill (Primary Yield)</t>
  </si>
  <si>
    <t>Base rate (percent)</t>
  </si>
  <si>
    <t>8.95/9.40</t>
  </si>
  <si>
    <t>8.45/9.40</t>
  </si>
  <si>
    <t>8.45/9.4</t>
  </si>
  <si>
    <t>8.15/9.40</t>
  </si>
  <si>
    <t xml:space="preserve">Term Deposit Rate &gt; 1 year (Maximum) </t>
  </si>
  <si>
    <t>6.25/6.60</t>
  </si>
  <si>
    <t>6.20/6.40</t>
  </si>
  <si>
    <t>6.10/6.40</t>
  </si>
  <si>
    <t>6.00/6.40</t>
  </si>
  <si>
    <t>5.90/6.40</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</si>
  <si>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</si>
  <si>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</si>
  <si>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</si>
  <si>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</si>
  <si>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</si>
  <si>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</si>
  <si>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</si>
  <si>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</si>
  <si>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</si>
  <si>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t>Wholesale Price Index (2011-12=100)</t>
  </si>
  <si>
    <t>NA</t>
  </si>
  <si>
    <t>Consumer Price Index (2012 =100)</t>
  </si>
  <si>
    <t>IX.  Index of Industrial Production (y-o-y) percent (Base year 2011-12 = 100)</t>
  </si>
  <si>
    <t>General</t>
  </si>
  <si>
    <t>Mining</t>
  </si>
  <si>
    <t>Manufacturing</t>
  </si>
  <si>
    <t>Electricity</t>
  </si>
  <si>
    <t>X. External Sector Indicators (USD million)</t>
  </si>
  <si>
    <t xml:space="preserve">Exports </t>
  </si>
  <si>
    <t>Imports</t>
  </si>
  <si>
    <t>Trade Balance</t>
  </si>
  <si>
    <t>! First revised estimates of national income, consumption expenditure, saving and capital formation for 2017-18 dated, 31.01.2019</t>
  </si>
  <si>
    <t>Data for CPI, WPI, IIP and External sector have been complied based on available information.</t>
  </si>
  <si>
    <t>Source :  RBI, FBIL,  MOSPI,  Ministry of Commerce &amp; Industry, Office of the Economic Adviser.</t>
  </si>
  <si>
    <t>$ indicates as on March 31,2020</t>
  </si>
  <si>
    <t>$ indicates as on March 31, 2020</t>
  </si>
  <si>
    <t>$ indicates up to March 31,2020</t>
  </si>
  <si>
    <t>MAR-20</t>
  </si>
  <si>
    <t xml:space="preserve">Table 5:  Capital Raised from the Primary Market through  Public and Rights Issues </t>
  </si>
  <si>
    <t>Total (Equity + Debt)</t>
  </si>
  <si>
    <t>Equity Issue</t>
  </si>
  <si>
    <t>Debt Issue</t>
  </si>
  <si>
    <t>Amount  (₹crore)</t>
  </si>
  <si>
    <t>Amount (₹ crore)</t>
  </si>
  <si>
    <t>1. Equity public issues also includes issues listed on SME platform.</t>
  </si>
  <si>
    <t>2. Since April 2018, the equity issue is categorised based on their respective closing dates. Prior to April 2018, it was  classified based on opening date of the issue.</t>
  </si>
  <si>
    <t>Table 6:  Issues Listed on SME Platform</t>
  </si>
  <si>
    <t>Table 7:  Industry-wise Classification of Capital Raised through Public and Rights Issues (Equity)</t>
  </si>
  <si>
    <t>Amount (₹crore)</t>
  </si>
  <si>
    <t>Airlines</t>
  </si>
  <si>
    <t> 0</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</si>
  <si>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</si>
  <si>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</si>
  <si>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</si>
  <si>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</si>
  <si>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</si>
  <si>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</si>
  <si>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</si>
  <si>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</si>
  <si>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</si>
  <si>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</si>
  <si>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</si>
  <si>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</si>
  <si>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</si>
  <si>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Insurance</t>
  </si>
  <si>
    <t>0 </t>
  </si>
  <si>
    <t>Oil &amp; Natural Gas</t>
  </si>
  <si>
    <t>Plastic</t>
  </si>
  <si>
    <t>Power</t>
  </si>
  <si>
    <t>Printing</t>
  </si>
  <si>
    <t>Roads &amp; Highways</t>
  </si>
  <si>
    <t>Telecom</t>
  </si>
  <si>
    <t>Textile</t>
  </si>
  <si>
    <t>Miscellaneous</t>
  </si>
  <si>
    <t>Table 8:  Sector-wise and Region-wise Distribution of Capital Mobilised through Public and Rights Issues (Equity)</t>
  </si>
  <si>
    <t>Amount (₹Crores)</t>
  </si>
  <si>
    <t>Amount (₹ Crores)</t>
  </si>
  <si>
    <t>Table 9:  Size-wise Classification of Capital Raised through Public and Rights Issues (Equity)</t>
  </si>
  <si>
    <t xml:space="preserve">  ≥ 100 crore - &lt; 500 crore</t>
  </si>
  <si>
    <t>&gt;=500 crore</t>
  </si>
  <si>
    <t>2019-20</t>
  </si>
  <si>
    <t>Table 2: Company-Wise Capital Raised through Public and Rights Issues (Equity) during March 2020</t>
  </si>
  <si>
    <t>SME IPO</t>
  </si>
  <si>
    <t xml:space="preserve">Table 57:  Status of Mutual Funds Industry in India </t>
  </si>
  <si>
    <t>Sr. No.</t>
  </si>
  <si>
    <t>Scheme Category</t>
  </si>
  <si>
    <t xml:space="preserve">No. of schemes </t>
  </si>
  <si>
    <t xml:space="preserve">No. of Folios </t>
  </si>
  <si>
    <t>Funds mobilized</t>
  </si>
  <si>
    <t>Repurchase/ Redemptio</t>
  </si>
  <si>
    <t xml:space="preserve">Net Inflow (+ve)/ Outflow (-ve) </t>
  </si>
  <si>
    <t>Net Assets Under Management as on</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</si>
  <si>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</si>
  <si>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</si>
  <si>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</si>
  <si>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</si>
  <si>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</si>
  <si>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</si>
  <si>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</si>
  <si>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</si>
  <si>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</si>
  <si>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</si>
  <si>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</si>
  <si>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</si>
  <si>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</si>
  <si>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</si>
  <si>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</si>
  <si>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</si>
  <si>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</si>
  <si>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</si>
  <si>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</si>
  <si>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</si>
  <si>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</si>
  <si>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</si>
  <si>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</si>
  <si>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</si>
  <si>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</si>
  <si>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</si>
  <si>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</si>
  <si>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</si>
  <si>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</si>
  <si>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</si>
  <si>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</si>
  <si>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</si>
  <si>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</si>
  <si>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</si>
  <si>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</si>
  <si>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</si>
  <si>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</si>
  <si>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</si>
  <si>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</si>
  <si>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</si>
  <si>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</si>
  <si>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</si>
  <si>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</si>
  <si>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</si>
  <si>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</si>
  <si>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</si>
  <si>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</si>
  <si>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</si>
  <si>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</si>
  <si>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</si>
  <si>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</si>
  <si>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</si>
  <si>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</si>
  <si>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</si>
  <si>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</si>
  <si>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</si>
  <si>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B</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</si>
  <si>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</si>
  <si>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</si>
  <si>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</si>
  <si>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</si>
  <si>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</si>
  <si>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</si>
  <si>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</si>
  <si>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</si>
  <si>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</si>
  <si>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</si>
  <si>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</si>
  <si>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</si>
  <si>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C</t>
  </si>
  <si>
    <t>Interval Schemes</t>
  </si>
  <si>
    <t>Total C -Interval Schemes</t>
  </si>
  <si>
    <t>Grand Total (A+B+C)</t>
  </si>
  <si>
    <t>Fund of Funds Scheme (Domestic)</t>
  </si>
  <si>
    <t>Clearing Corporations</t>
  </si>
  <si>
    <t>INDO TECH TRANSFORMERS LTD.</t>
  </si>
  <si>
    <t>SHIRDI SAI ELECTRICALS LTD</t>
  </si>
  <si>
    <t>MB PARIKH FINSTOCKS LTD.</t>
  </si>
  <si>
    <t>MR. DENIS DESAI</t>
  </si>
  <si>
    <t>SNOWMAN LOGISTICS LIMITED</t>
  </si>
  <si>
    <t>ADANI LOGISTICS LIMITED</t>
  </si>
  <si>
    <t>REGALIAA REALTY LIMITED</t>
  </si>
  <si>
    <t>KARVY FINANCIAL SERVICES LTD.</t>
  </si>
  <si>
    <t>ALAN SCOTT INDUSTRIES LTD.</t>
  </si>
  <si>
    <t>Mr. SURESHKUMAR PUKHRAJ JAIN</t>
  </si>
  <si>
    <t>GATI LTD</t>
  </si>
  <si>
    <t>ALLCARGO LOGISTICS LTD.</t>
  </si>
  <si>
    <t>MAHAAN IMPEX LTD.</t>
  </si>
  <si>
    <t>MANISHKUMAR RAICHAND SHAH &amp; SAMEER AMIT SHAH</t>
  </si>
  <si>
    <t xml:space="preserve">2019-20 </t>
  </si>
  <si>
    <t>Table 59: Assets Under Management by Portfolio Managers</t>
  </si>
  <si>
    <t>Discretionary#</t>
  </si>
  <si>
    <t>Advisory**</t>
  </si>
  <si>
    <t>Total*</t>
  </si>
  <si>
    <t>1. *one of the PMS entity has closed/terminated its PMS activities as on March 31, 2019. The data includes holding/AUM not yet transferred to other Fund Managers</t>
  </si>
  <si>
    <t xml:space="preserve">2. **Value of Assets for which Advisory Services are being given. </t>
  </si>
  <si>
    <t>3. #of the above AUM Rs. 13,80,511.874/- Crores are contributed by funds from EPFO/PFs.</t>
  </si>
  <si>
    <t>4.  The above data is based on the monthly report received from Portfolio Managers.</t>
  </si>
  <si>
    <t>$ indicates up to February 29, 2020</t>
  </si>
  <si>
    <t>Table 58: Trends in Transactions on Stock Exchanges by Mutual Funds (`crore)</t>
  </si>
  <si>
    <t>Table 60: Progress Report of NSDL &amp; CDSL as on end of Mar-20 (Listed Companies)</t>
  </si>
  <si>
    <t>Table 61: Progress of Dematerialisation at NSDL and CDSL (Listed and Unlisted Companies)</t>
  </si>
  <si>
    <t>Table 62: Depository Statistics as on  Mar-20</t>
  </si>
  <si>
    <t xml:space="preserve">I. GDP at Current prices for 2019-20 (` crore)#                         </t>
  </si>
  <si>
    <t>II. Gross Saving as a percent of Gross national Disposable Income at current market prices in 2018-19!</t>
  </si>
  <si>
    <t>III. Gross Capital Formation as a per cent of GDP at current market prices in 2019-20#</t>
  </si>
  <si>
    <t xml:space="preserve">IV.  Monetary and Banking Indicators                  </t>
  </si>
  <si>
    <r>
      <t>Money Supply (M3)  (</t>
    </r>
    <r>
      <rPr>
        <sz val="11"/>
        <rFont val="Rupee Foradian"/>
        <family val="2"/>
      </rPr>
      <t xml:space="preserve">₹ </t>
    </r>
    <r>
      <rPr>
        <sz val="11"/>
        <rFont val="Palatino Linotype"/>
        <family val="1"/>
      </rPr>
      <t>Billion</t>
    </r>
    <r>
      <rPr>
        <sz val="11"/>
        <rFont val="Garamond"/>
        <family val="1"/>
      </rPr>
      <t>)</t>
    </r>
  </si>
  <si>
    <r>
      <t>Aggregate Deposit (</t>
    </r>
    <r>
      <rPr>
        <sz val="11"/>
        <color indexed="8"/>
        <rFont val="Rupee Foradian"/>
        <family val="2"/>
      </rPr>
      <t>₹</t>
    </r>
    <r>
      <rPr>
        <sz val="11"/>
        <color indexed="8"/>
        <rFont val="Garamond"/>
        <family val="1"/>
      </rPr>
      <t xml:space="preserve"> Billion)</t>
    </r>
  </si>
  <si>
    <r>
      <t>Bank Credit (</t>
    </r>
    <r>
      <rPr>
        <sz val="11"/>
        <color indexed="8"/>
        <rFont val="Rupee Foradian"/>
        <family val="2"/>
      </rPr>
      <t>₹</t>
    </r>
    <r>
      <rPr>
        <sz val="11"/>
        <color indexed="8"/>
        <rFont val="Garamond"/>
        <family val="1"/>
      </rPr>
      <t xml:space="preserve"> Billion)</t>
    </r>
  </si>
  <si>
    <t xml:space="preserve">V. Interest Rate                        </t>
  </si>
  <si>
    <r>
      <t>VI. Capital Market Indicators (</t>
    </r>
    <r>
      <rPr>
        <sz val="11"/>
        <color indexed="8"/>
        <rFont val="Rupee Foradian"/>
        <family val="2"/>
      </rPr>
      <t>₹</t>
    </r>
    <r>
      <rPr>
        <b/>
        <sz val="11"/>
        <color indexed="8"/>
        <rFont val="Garamond"/>
        <family val="1"/>
      </rPr>
      <t>crore)</t>
    </r>
  </si>
  <si>
    <t xml:space="preserve">Equity Cash Turnover (BSE+NSE) </t>
  </si>
  <si>
    <t>Govt. Market Borrowing-Gross (₹ Billion) 2019-20^</t>
  </si>
  <si>
    <t xml:space="preserve">Notes: </t>
  </si>
  <si>
    <t># Second Advance Extimates as per MOSPI press release dated 28.02.2020</t>
  </si>
  <si>
    <t xml:space="preserve">^ cumulative figure value of the respective month for 2019-20 </t>
  </si>
  <si>
    <t>Aggregate Deposit, Bank Credit, Money Supply (M3) and Forex Reserve are updated as per available information on WSS dated April 10 2020</t>
  </si>
  <si>
    <t>Table 1 : SEBI Registered Market Intermediaries/Institutions</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</si>
  <si>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</si>
  <si>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</si>
  <si>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</si>
  <si>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</si>
  <si>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</si>
  <si>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</si>
  <si>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</si>
  <si>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11 : Preferential Allotments Listed at BSE and NSE</t>
  </si>
  <si>
    <t>Table 12 : Private Placement of Corporate Debt Reported to BSE and NSE</t>
  </si>
  <si>
    <t>Table 13 : Trading in the Corporate Debt Market</t>
  </si>
  <si>
    <t>Table 14 : Ratings Assigned for Long-term Corporate Debt Securities (Maturity ≥ 1 year)</t>
  </si>
  <si>
    <t>Table 15 : Review of Accepted Ratings of Corporate Debt Securities (Maturity ≥ 1 year)</t>
  </si>
  <si>
    <t>Table 16 : Distribution of Turnover on Cash Segments  (₹crore)</t>
  </si>
  <si>
    <t>Table 17 : Trends in Cash Segment of BSE</t>
  </si>
  <si>
    <t>Table 18 : Trends in Cash Segment of NSE</t>
  </si>
  <si>
    <t>Table 19 : Trends in Cash Segment of MSEI</t>
  </si>
  <si>
    <t>Table 20 : City-wise Distribution of Turnover on Cash Segments</t>
  </si>
  <si>
    <t>Table 21 : Category-wise Share of Turnover in Cash Segment of BSE</t>
  </si>
  <si>
    <t>Table 22 : Category-wise Share of Turnover in Cash Segment of NSE</t>
  </si>
  <si>
    <t>Table 23 : Category-wise Share of Turnover in Cash Segment of MSEI</t>
  </si>
  <si>
    <t>Table 27 : Advances/Declines in Cash Segment of BSE, NSE and MSEI</t>
  </si>
  <si>
    <t>Table 28 : Trading Frequency in Cash Segment of BSE, NSE and MSEI</t>
  </si>
  <si>
    <t>Table 29 : Daily Volatility of Major Indices  (Per cent)</t>
  </si>
  <si>
    <t>Table 30 : Per centage Share of Top ‘N’ Securities/Members in Turnover of Cash Segment  (Per cent)</t>
  </si>
  <si>
    <t>Table 31 : Settlement Statistics for Cash Segment of ICCL</t>
  </si>
  <si>
    <t>Table 32 : Settlement Statistics for Cash Segment of NSCCL</t>
  </si>
  <si>
    <t>Table 33 : Settlement Statistics for Cash Segment of MCCIL</t>
  </si>
  <si>
    <t>Table 34 : Trends in Equity Derivatives Segment at BSE (Turnover in Notional Value)</t>
  </si>
  <si>
    <t>Table 35 : Trends in Equity Derivatives Segment at NSE (Turnover in Notional Value)</t>
  </si>
  <si>
    <t>Table 36 : Settlement Statistics in Equity Derivatives Segment at ICCL and NSCCL (₹ crore)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</si>
  <si>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</si>
  <si>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</si>
  <si>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</si>
  <si>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</si>
  <si>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</si>
  <si>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</si>
  <si>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</si>
  <si>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44 : Settlement Statistics of Currency Derivatives Segment (₹ crore)</t>
  </si>
  <si>
    <t>Table 45 : Instrument-wise Turnover in Currency Derivative Segment of BSE</t>
  </si>
  <si>
    <t>Table 46 : Instrument-wise Turnover in Currency Derivatives of NSE</t>
  </si>
  <si>
    <t>Table 47 : Instrument-wise Turnover in Currency Derivative Segment of MSEI</t>
  </si>
  <si>
    <t>Table 48 : Maturity-wise Turnover in Currency Derivative Segment of BSE (₹ crore)</t>
  </si>
  <si>
    <t>Table 49 : Maturity-wise Turnover in Currency Derivative Segment of NSE  (₹ crore)</t>
  </si>
  <si>
    <t>Table 50 : Maturity-wise Turnover in Currency Derivative Segment of MSEI (₹ crore)</t>
  </si>
  <si>
    <t>Table 51 : Trading Statistics of Interest Rate Futures at BSE and NSE</t>
  </si>
  <si>
    <t>Table 52 : Settlement Statistics in Interest Rate Futures at BSE and NSE (₹ crore)</t>
  </si>
  <si>
    <t>Table 53 : Trends in Foreign Portfolio Investment</t>
  </si>
  <si>
    <t>Table 54 : Notional Value of Offshore Derivative Instruments (ODIs) compared to Assets Under Custody (AUC) of FPIs/Deemed FPIs (₹ crore)</t>
  </si>
  <si>
    <t>Table 55 : Assets under the Custody of Custodians</t>
  </si>
  <si>
    <t>Table 56 : Trends in Resource Mobilization by Mutual Funds (₹ crore)</t>
  </si>
  <si>
    <t>Table 57 : Status of Mutual Funds Industry in India</t>
  </si>
  <si>
    <t>Table 58 : Trends in Transactions on Stock Exchanges by Mutual Funds (₹crore)</t>
  </si>
  <si>
    <t>Table 59 : Assets Under Management by Portfolio Managers</t>
  </si>
  <si>
    <t>Table 60 : Progress Report of NSDL &amp; CDSL as on end of February 2020 (Listed Companies)</t>
  </si>
  <si>
    <t>Table 61 : Progress of Dematerialisation at NSDL and CDSL (Listed and Unlisted Companies)</t>
  </si>
  <si>
    <t>Table 2 : Company-Wise Capital Raised through Public and Rights Issues (Equity) during March 2020</t>
  </si>
  <si>
    <t>Table 3 : Open Offers under SEBI Takeover Code closed during March 2020</t>
  </si>
  <si>
    <t>Table 24 : Component Stocks: S&amp;P BSE Sensex during March 2020</t>
  </si>
  <si>
    <t>Table 25 : Component Stocks: Nifty 50 Index during March 2020</t>
  </si>
  <si>
    <t>Table 26 : Component Stocks: SX40 Index durinh March 2020</t>
  </si>
  <si>
    <t>Table 62 : Depository Statistics as on March 2020</t>
  </si>
  <si>
    <t>Table 3: Open Offers under SEBI Takeover Code closed during March 2020</t>
  </si>
  <si>
    <t>Table 64: Trends in Commodity Indices</t>
  </si>
  <si>
    <t>Table 74:  Macro Economic Indicators</t>
  </si>
  <si>
    <t xml:space="preserve">Energy </t>
  </si>
  <si>
    <t xml:space="preserve">Contracts floated </t>
  </si>
  <si>
    <t>ICEX</t>
  </si>
  <si>
    <t xml:space="preserve"> </t>
  </si>
  <si>
    <t>2 </t>
  </si>
  <si>
    <t>Source: NCDEX, MCX, ICEX, BSE and NSE</t>
  </si>
  <si>
    <t>FUTURES</t>
  </si>
  <si>
    <r>
      <t>Turnover 
(</t>
    </r>
    <r>
      <rPr>
        <sz val="10"/>
        <color indexed="8"/>
        <rFont val="Rupee Foradian"/>
        <family val="2"/>
      </rPr>
      <t>₹</t>
    </r>
    <r>
      <rPr>
        <b/>
        <sz val="10"/>
        <color indexed="8"/>
        <rFont val="Rupee Foradian"/>
        <family val="2"/>
      </rPr>
      <t xml:space="preserve"> </t>
    </r>
    <r>
      <rPr>
        <b/>
        <sz val="10"/>
        <color indexed="8"/>
        <rFont val="Garamond"/>
        <family val="1"/>
      </rPr>
      <t>crore)</t>
    </r>
  </si>
  <si>
    <t>Volume ('000 tonnes)*</t>
  </si>
  <si>
    <t>No. of contracts</t>
  </si>
  <si>
    <r>
      <t>Value
(</t>
    </r>
    <r>
      <rPr>
        <sz val="10"/>
        <color indexed="8"/>
        <rFont val="Rupee Foradian"/>
        <family val="2"/>
      </rPr>
      <t>₹</t>
    </r>
    <r>
      <rPr>
        <b/>
        <sz val="10"/>
        <color indexed="8"/>
        <rFont val="Rupee Foradian"/>
        <family val="2"/>
      </rPr>
      <t xml:space="preserve"> </t>
    </r>
    <r>
      <rPr>
        <b/>
        <sz val="10"/>
        <color indexed="8"/>
        <rFont val="Garamond"/>
        <family val="1"/>
      </rPr>
      <t>crore)</t>
    </r>
  </si>
  <si>
    <t xml:space="preserve">  </t>
  </si>
  <si>
    <t>OPTIONS</t>
  </si>
  <si>
    <t>Year / 
Month</t>
  </si>
  <si>
    <t xml:space="preserve">Call Options </t>
  </si>
  <si>
    <t xml:space="preserve">Put Options </t>
  </si>
  <si>
    <r>
      <t>Turnover 
(</t>
    </r>
    <r>
      <rPr>
        <sz val="10"/>
        <color indexed="8"/>
        <rFont val="Garamond"/>
        <family val="1"/>
      </rPr>
      <t xml:space="preserve">₹ </t>
    </r>
    <r>
      <rPr>
        <b/>
        <sz val="10"/>
        <color indexed="8"/>
        <rFont val="Garamond"/>
        <family val="1"/>
      </rPr>
      <t>crore)</t>
    </r>
  </si>
  <si>
    <r>
      <t>Notional Value 
(</t>
    </r>
    <r>
      <rPr>
        <sz val="10"/>
        <rFont val="Garamond"/>
        <family val="1"/>
      </rPr>
      <t>₹</t>
    </r>
    <r>
      <rPr>
        <b/>
        <sz val="10"/>
        <rFont val="Garamond"/>
        <family val="1"/>
      </rPr>
      <t xml:space="preserve"> crore)</t>
    </r>
  </si>
  <si>
    <t>Note : Natural Gas volume is in Trillion BTU and is not included in volume ('000 tonnes) of energy contracts.</t>
  </si>
  <si>
    <t>Volume
('000 tonnes)</t>
  </si>
  <si>
    <r>
      <t>Turnover 
(</t>
    </r>
    <r>
      <rPr>
        <sz val="10"/>
        <color indexed="8"/>
        <rFont val="Rupee Foradian"/>
        <family val="2"/>
      </rPr>
      <t xml:space="preserve">₹ </t>
    </r>
    <r>
      <rPr>
        <b/>
        <sz val="10"/>
        <color indexed="8"/>
        <rFont val="Garamond"/>
        <family val="1"/>
      </rPr>
      <t>crore)</t>
    </r>
  </si>
  <si>
    <t xml:space="preserve">Call options </t>
  </si>
  <si>
    <t xml:space="preserve">Put options </t>
  </si>
  <si>
    <t>Open interest 
  at the end of the period</t>
  </si>
  <si>
    <r>
      <t>Notional Value
(</t>
    </r>
    <r>
      <rPr>
        <sz val="10"/>
        <rFont val="Garamond"/>
        <family val="1"/>
      </rPr>
      <t xml:space="preserve">₹ </t>
    </r>
    <r>
      <rPr>
        <b/>
        <sz val="10"/>
        <rFont val="Garamond"/>
        <family val="1"/>
      </rPr>
      <t>crore)</t>
    </r>
  </si>
  <si>
    <t>Agriculture Futures</t>
  </si>
  <si>
    <t>Metals Futures</t>
  </si>
  <si>
    <t>Gems and Stones Futures</t>
  </si>
  <si>
    <t xml:space="preserve">Total </t>
  </si>
  <si>
    <t>Volume 
('000 tonnes)</t>
  </si>
  <si>
    <t xml:space="preserve">Notes : Contract size for all diamond futures contract at ICEX is one cent. </t>
  </si>
  <si>
    <t>Source: ICEX</t>
  </si>
  <si>
    <t>Metal Futures</t>
  </si>
  <si>
    <t>Bullion Futures</t>
  </si>
  <si>
    <t>Energy Futures</t>
  </si>
  <si>
    <t>Volume ( '000 tonnes)</t>
  </si>
  <si>
    <t>Conversion factors: OMAN  Crude Oil (1 Tonne = 7.33Barrels)</t>
  </si>
  <si>
    <t>Volume ('000  tonnes)</t>
  </si>
  <si>
    <t>Volume for BR Crude and BR Crude Mini is provided in barrels (absolute figure).</t>
  </si>
  <si>
    <t xml:space="preserve">Agriculture </t>
  </si>
  <si>
    <t>Non-Agriculture Segment</t>
  </si>
  <si>
    <t>Non-Agriculture</t>
  </si>
  <si>
    <t xml:space="preserve">Client </t>
  </si>
  <si>
    <t>Hedgers</t>
  </si>
  <si>
    <t>Source: MCX, NCDEX, ICEX, BSE and NSE</t>
  </si>
  <si>
    <t>Sr.No</t>
  </si>
  <si>
    <t>Name of the Commodity</t>
  </si>
  <si>
    <t>Gold</t>
  </si>
  <si>
    <t>Silver</t>
  </si>
  <si>
    <t>Total for A</t>
  </si>
  <si>
    <t>Metals other than Bullion</t>
  </si>
  <si>
    <t>Aluminium</t>
  </si>
  <si>
    <t>Copper</t>
  </si>
  <si>
    <t>Lead</t>
  </si>
  <si>
    <t>Nickel</t>
  </si>
  <si>
    <t>Zinc</t>
  </si>
  <si>
    <t>Total for  B</t>
  </si>
  <si>
    <t>Agricultural commodities</t>
  </si>
  <si>
    <t>Cardamom</t>
  </si>
  <si>
    <t>Cotton</t>
  </si>
  <si>
    <t>CPO</t>
  </si>
  <si>
    <t>Mentha Oil</t>
  </si>
  <si>
    <t>Kapas</t>
  </si>
  <si>
    <t>Total for C</t>
  </si>
  <si>
    <t>D</t>
  </si>
  <si>
    <t>Crude Oil</t>
  </si>
  <si>
    <t>Natural Gas (trln. Btu)</t>
  </si>
  <si>
    <t>Total for D*</t>
  </si>
  <si>
    <t>Grand Total (A+B+C+D)</t>
  </si>
  <si>
    <t>E</t>
  </si>
  <si>
    <t>Total  of E</t>
  </si>
  <si>
    <t>F</t>
  </si>
  <si>
    <t xml:space="preserve">Metals </t>
  </si>
  <si>
    <t>Total of F</t>
  </si>
  <si>
    <t>G</t>
  </si>
  <si>
    <t>Grand Total (E+F+G)</t>
  </si>
  <si>
    <t>Note : Natural Gas volume is in trillion BTU and is not included in total volume.</t>
  </si>
  <si>
    <t xml:space="preserve">            Turnover of options contract is notional value. </t>
  </si>
  <si>
    <t xml:space="preserve">           Conversion factors: Cotton (1 Bale=170 kg), Crude Oil (1 Tonne = 7.33Barrels)</t>
  </si>
  <si>
    <t>Source : MCX</t>
  </si>
  <si>
    <t xml:space="preserve">Name of Agri. Commodity </t>
  </si>
  <si>
    <t>Value 
( crore)</t>
  </si>
  <si>
    <t>Barley</t>
  </si>
  <si>
    <t>Bajra</t>
  </si>
  <si>
    <t>Castorseed</t>
  </si>
  <si>
    <t>Chana</t>
  </si>
  <si>
    <t>Cotton seed oil cake</t>
  </si>
  <si>
    <t>Coriander</t>
  </si>
  <si>
    <t>Guar seed</t>
  </si>
  <si>
    <t>Guargum</t>
  </si>
  <si>
    <t>Jeera</t>
  </si>
  <si>
    <t>Maize</t>
  </si>
  <si>
    <t>Moong</t>
  </si>
  <si>
    <t>Paddy Basmati Rice</t>
  </si>
  <si>
    <t>RM seed</t>
  </si>
  <si>
    <t>Soy bean</t>
  </si>
  <si>
    <t>Refined Soy Oil</t>
  </si>
  <si>
    <t>Turmeric</t>
  </si>
  <si>
    <t>Wheat</t>
  </si>
  <si>
    <t>Guarseed</t>
  </si>
  <si>
    <t>Soybean</t>
  </si>
  <si>
    <t>Ref. Soy Oil</t>
  </si>
  <si>
    <t xml:space="preserve"> Turnover of options contract is notional value. </t>
  </si>
  <si>
    <t>A.</t>
  </si>
  <si>
    <t xml:space="preserve">Isabgulseed </t>
  </si>
  <si>
    <t>Pepper Mini</t>
  </si>
  <si>
    <t xml:space="preserve">Rubber </t>
  </si>
  <si>
    <t>Diamond 1 CT</t>
  </si>
  <si>
    <t>Diamond .5 CT</t>
  </si>
  <si>
    <t>Diamond .3 CT</t>
  </si>
  <si>
    <t>Steel</t>
  </si>
  <si>
    <t>Paddy Basmati</t>
  </si>
  <si>
    <t>Total (ICEX)</t>
  </si>
  <si>
    <t>B.</t>
  </si>
  <si>
    <t>Silver KG</t>
  </si>
  <si>
    <t>Silver M</t>
  </si>
  <si>
    <t>Gold M</t>
  </si>
  <si>
    <t>Guar Gum</t>
  </si>
  <si>
    <t>Guar Seed</t>
  </si>
  <si>
    <t>Cotton BSE</t>
  </si>
  <si>
    <t xml:space="preserve">Castorseed </t>
  </si>
  <si>
    <t>Br. Crude</t>
  </si>
  <si>
    <t>Cotton29</t>
  </si>
  <si>
    <t>Total (BSE)</t>
  </si>
  <si>
    <t>C.</t>
  </si>
  <si>
    <t>Total (NSE)</t>
  </si>
  <si>
    <t>Gold Mini</t>
  </si>
  <si>
    <t>BR Crude</t>
  </si>
  <si>
    <t>BR Crude Mini</t>
  </si>
  <si>
    <t>Note</t>
  </si>
  <si>
    <t>i) Volume for Diamond 1 CT, 0.5CT &amp; 0.3CT has been given in Carat only (e.g. if volume is 80312.2 i.e. 80312.2 carats) and 1 Carat is equivalent to 100 cents.</t>
  </si>
  <si>
    <t>ii. Conversion factors: Brent Crude Oil (1 Tonne = 7.33Barrels)</t>
  </si>
  <si>
    <t>Source : ICEX, BSE and NSE</t>
  </si>
  <si>
    <t>Table 63: Number of commodities permitted and traded at exchanges</t>
  </si>
  <si>
    <t xml:space="preserve">Table 65: Trends in commodity derivatives at MCX </t>
  </si>
  <si>
    <t xml:space="preserve">Table 66: Trends in commodity derivatives at NCDEX </t>
  </si>
  <si>
    <t>Table 67: Trends in commodity derivatives at ICEX</t>
  </si>
  <si>
    <t xml:space="preserve">Table 68: Trends in commodity derivatives at BSE </t>
  </si>
  <si>
    <t>Table 69: Trends in commodity derivatives at NSE</t>
  </si>
  <si>
    <t>Table 70: Participant-wise percentage share of turnover at MCX, NCDEX, ICEX, BSE and NSE</t>
  </si>
  <si>
    <t>Table 71: Commodity-wise turnover and trading volume at MCX</t>
  </si>
  <si>
    <t xml:space="preserve">Table 72: Commodity-wise turnover and trading volume at NCDEX </t>
  </si>
  <si>
    <t>Table 73: Commodity-wise turnover and trading volume at ICEX, BSE and NSE</t>
  </si>
  <si>
    <t>Table 63 : Number of commodities permitted and traded at exchanges</t>
  </si>
  <si>
    <t>Table 64 : Trends in commodity indices</t>
  </si>
  <si>
    <t>Table 65 : Trends in commodity derivatives at MCX</t>
  </si>
  <si>
    <t>Table 66 : Trends in commodity derivatives at NCDEX</t>
  </si>
  <si>
    <t>Table 67 : Trends in commodity derivatives at ICEX</t>
  </si>
  <si>
    <t>Table 68 : Trends in commodity derivatives at BSE</t>
  </si>
  <si>
    <t>Table 69 : Trends in commodity derivatives at NSE</t>
  </si>
  <si>
    <t>Table 70 : Participant-wise percentage share of turnover at MCX, NCDEX, ICEX, BSE and NSE</t>
  </si>
  <si>
    <t>Table 71 : Commodity-wise monthly turnover and trading volume at MCX</t>
  </si>
  <si>
    <t>Table 72 : Commodity-wise monthly turnover and trading volume at NCDEX</t>
  </si>
  <si>
    <t>Table 73 : Commodity-wise monthly turnover and trading volume at ICEX, BSE and NSE</t>
  </si>
  <si>
    <t>Table 74 : Macro Economic Indicators</t>
  </si>
  <si>
    <t>31,98,329</t>
  </si>
  <si>
    <t xml:space="preserve">Source: BSE, NSE </t>
  </si>
  <si>
    <t>3,73,177</t>
  </si>
  <si>
    <t>3,28,445</t>
  </si>
  <si>
    <t>3,81,750</t>
  </si>
  <si>
    <t>4,79,045</t>
  </si>
  <si>
    <t xml:space="preserve"> NA </t>
  </si>
  <si>
    <t>4,18,192</t>
  </si>
  <si>
    <t>2,54,242</t>
  </si>
  <si>
    <t>2,35,989</t>
  </si>
  <si>
    <t>3,92,240</t>
  </si>
  <si>
    <t>1,94,462</t>
  </si>
  <si>
    <t>3,87,190</t>
  </si>
  <si>
    <t>5,24,160</t>
  </si>
  <si>
    <t>4,04,170</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</si>
</sst>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numFmt numFmtId="169" formatCode="0.0"/>
    <numFmt numFmtId="170" formatCode="0.0;\-0.0;0"/>
    <numFmt numFmtId="171" formatCode="#,##0;\-#,##0;0.0"/>
    <numFmt numFmtId="172" formatCode="0\,00\,000;\-0\,00\,000;0.0"/>
    <numFmt numFmtId="173" formatCode="0;\(0\)"/>
    <numFmt numFmtId="174" formatCode="0\,00\,000;\-0\,00\,000;0"/>
    <numFmt numFmtId="175" formatCode="0\,00\,00\,000;\-0\,00\,00\,000;0"/>
    <numFmt numFmtId="176" formatCode="0.0;\-0.0;0.0"/>
    <numFmt numFmtId="177" formatCode="0.0;0.0;0"/>
    <numFmt numFmtId="178" formatCode="0.0;\(0\);0.0"/>
    <numFmt numFmtId="179" formatCode="0.00;\-0.00;0.0"/>
    <numFmt numFmtId="180" formatCode="#,##0.0;\-#,##0.0;0.0"/>
    <numFmt numFmtId="181" formatCode="#,##0.0"/>
    <numFmt numFmtId="182" formatCode="0;\-0;0"/>
    <numFmt numFmtId="183" formatCode="0\,00\,00\,00\,000;\-0\,00\,00\,00\,000;0"/>
    <numFmt numFmtId="184" formatCode="0.00;\-0.00;0.00"/>
    <numFmt numFmtId="185" formatCode="#,##0.00;\-#,##0.00;0.0"/>
    <numFmt numFmtId="186" formatCode="[$-409]mmm\-yy;@"/>
    <numFmt numFmtId="187" formatCode="_(* #,##0_);_(* \(#,##0\);_(* &quot;-&quot;??_);_(@_)"/>
    <numFmt numFmtId="188" formatCode="dd\-mmm\-yy;@"/>
    <numFmt numFmtId="189" formatCode="[$-409]d\-mmm\-yy;@"/>
    <numFmt numFmtId="190" formatCode="_(* #,##0.0000_);_(* \(#,##0.0000\);_(* &quot;-&quot;??_);_(@_)"/>
    <numFmt numFmtId="191" formatCode="_(* #,##0.000_);_(* \(#,##0.000\);_(* &quot;-&quot;??_);_(@_)"/>
    <numFmt numFmtId="192" formatCode="0.00000"/>
    <numFmt numFmtId="193" formatCode="_ * #,##0_ ;_ * \-#,##0_ ;_ * &quot;-&quot;??_ ;_ @_ "/>
    <numFmt numFmtId="194" formatCode="_ * #,##0.0_ ;_ * \-#,##0.0_ ;_ * &quot;-&quot;??_ ;_ @_ "/>
    <numFmt numFmtId="195" formatCode="[&gt;=10000000]#\,##\,##\,##0;[&gt;=100000]#\,##\,##0;##,##0"/>
    <numFmt numFmtId="196" formatCode="[&gt;=10000000]#.###\,##\,##0;[&gt;=100000]#.###\,##0;##,##0.0"/>
    <numFmt numFmtId="197" formatCode="[&gt;9999999]##\,##\,##\,##0;[&gt;99999]##\,##\,##0;##,##0"/>
    <numFmt numFmtId="198" formatCode="[&gt;=10000000]#.0\,##\,##\,##0;[&gt;=100000]#.0\,##\,##0;##,##0.0"/>
    <numFmt numFmtId="199" formatCode="[&gt;=10000000]#.##;[&gt;=100000]#;##,##0"/>
    <numFmt numFmtId="200" formatCode="#,##0.0;\-#,##0.0"/>
    <numFmt numFmtId="201" formatCode="[&gt;=10000000]#.##\,##\,##0;[&gt;=100000]#.##\,##0;##,##0"/>
    <numFmt numFmtId="202" formatCode="[&gt;=10000000]#.00\,##\,##\,##0;[&gt;=100000]#.00\,##\,##0;##,##0.00"/>
    <numFmt numFmtId="203" formatCode="0.0000"/>
    <numFmt numFmtId="204" formatCode="[&gt;=10000000]#.#####\,##\,##0;[&gt;=100000]#.#####\,##0;##,##0.000"/>
    <numFmt numFmtId="205" formatCode="[&gt;=10000000]#.####\,##\,##0;[&gt;=100000]#.####\,##0;##,##0.00"/>
    <numFmt numFmtId="206" formatCode="[&gt;=10000000]#.0000\,##\,##\,##0;[&gt;=100000]#.0000\,##\,##0;##,##0.0000"/>
    <numFmt numFmtId="207" formatCode="[&gt;=10000000]#.00000\,##\,##\,##0;[&gt;=100000]#.00000\,##\,##0;##,##0.00000"/>
    <numFmt numFmtId="208" formatCode="[&gt;=10000000]#.000\,##\,##\,##0;[&gt;=100000]#.000\,##\,##0;##,##0.000"/>
    <numFmt numFmtId="209" formatCode="[&gt;=10000000]#.######\,##\,##0;[&gt;=100000]#.######\,##0;##,##0.0000"/>
    <numFmt numFmtId="210" formatCode="[&gt;=10000000]#.#######\,##\,##0;[&gt;=100000]#.#######\,##0;##,##0.00000"/>
    <numFmt numFmtId="211" formatCode="_(* #,##0.0_);_(* \(#,##0.0\);_(* &quot;-&quot;??_);_(@_)"/>
    <numFmt numFmtId="212" formatCode="0.000"/>
    <numFmt numFmtId="213" formatCode="_(* #,##0.00000_);_(* \(#,##0.00000\);_(* &quot;-&quot;??_);_(@_)"/>
    <numFmt numFmtId="214" formatCode="_(* #,##0.000000_);_(* \(#,##0.000000\);_(* &quot;-&quot;??_);_(@_)"/>
    <numFmt numFmtId="215" formatCode="#,##0.00;\-#,##0.00;0.00"/>
    <numFmt numFmtId="216" formatCode="#,##0.000;\-#,##0.000;0.000"/>
  </numFmts>
  <fonts count="116">
    <font>
      <sz val="10"/>
      <name val="Arial"/>
      <family val="0"/>
    </font>
    <font>
      <b/>
      <sz val="10"/>
      <color indexed="8"/>
      <name val="Arial"/>
      <family val="2"/>
    </font>
    <font>
      <b/>
      <sz val="9"/>
      <color indexed="8"/>
      <name val="Arial"/>
      <family val="2"/>
    </font>
    <font>
      <sz val="10"/>
      <color indexed="8"/>
      <name val="Arial"/>
      <family val="2"/>
    </font>
    <font>
      <sz val="6"/>
      <color indexed="8"/>
      <name val="Arial"/>
      <family val="2"/>
    </font>
    <font>
      <sz val="9"/>
      <color indexed="8"/>
      <name val="Arial"/>
      <family val="2"/>
    </font>
    <font>
      <b/>
      <sz val="7"/>
      <color indexed="8"/>
      <name val="Arial"/>
      <family val="2"/>
    </font>
    <font>
      <b/>
      <sz val="10"/>
      <color indexed="8"/>
      <name val="Rupee Foradian"/>
      <family val="2"/>
    </font>
    <font>
      <b/>
      <sz val="9"/>
      <color indexed="8"/>
      <name val="Rupee Foradian"/>
      <family val="2"/>
    </font>
    <font>
      <b/>
      <sz val="12"/>
      <color indexed="8"/>
      <name val="Arial"/>
      <family val="2"/>
    </font>
    <font>
      <b/>
      <sz val="11"/>
      <color indexed="8"/>
      <name val="Arial"/>
      <family val="2"/>
    </font>
    <font>
      <b/>
      <sz val="9"/>
      <color indexed="9"/>
      <name val="Arial"/>
      <family val="2"/>
    </font>
    <font>
      <sz val="9"/>
      <color indexed="9"/>
      <name val="Arial"/>
      <family val="2"/>
    </font>
    <font>
      <b/>
      <i/>
      <sz val="9"/>
      <color indexed="8"/>
      <name val="Arial"/>
      <family val="2"/>
    </font>
    <font>
      <b/>
      <sz val="11"/>
      <color indexed="8"/>
      <name val="Garamond"/>
      <family val="1"/>
    </font>
    <font>
      <sz val="11"/>
      <name val="Garamond"/>
      <family val="1"/>
    </font>
    <font>
      <b/>
      <sz val="11"/>
      <name val="Garamond"/>
      <family val="1"/>
    </font>
    <font>
      <sz val="10"/>
      <color indexed="8"/>
      <name val="Garamond"/>
      <family val="1"/>
    </font>
    <font>
      <b/>
      <sz val="10"/>
      <color indexed="8"/>
      <name val="Garamond"/>
      <family val="1"/>
    </font>
    <font>
      <sz val="11"/>
      <color indexed="8"/>
      <name val="Garamond"/>
      <family val="1"/>
    </font>
    <font>
      <b/>
      <sz val="9"/>
      <color indexed="8"/>
      <name val="Garamond"/>
      <family val="1"/>
    </font>
    <font>
      <sz val="9"/>
      <color indexed="8"/>
      <name val="Garamond"/>
      <family val="1"/>
    </font>
    <font>
      <b/>
      <sz val="11"/>
      <color indexed="8"/>
      <name val="Palatino Linotype"/>
      <family val="1"/>
    </font>
    <font>
      <b/>
      <sz val="10"/>
      <color indexed="8"/>
      <name val="Palatino Linotype"/>
      <family val="1"/>
    </font>
    <font>
      <sz val="10"/>
      <color indexed="8"/>
      <name val="Palatino Linotype"/>
      <family val="1"/>
    </font>
    <font>
      <sz val="10"/>
      <name val="Palatino Linotype"/>
      <family val="1"/>
    </font>
    <font>
      <b/>
      <sz val="9"/>
      <name val="Garamond"/>
      <family val="1"/>
    </font>
    <font>
      <sz val="9"/>
      <name val="Garamond"/>
      <family val="1"/>
    </font>
    <font>
      <b/>
      <sz val="10"/>
      <name val="Arial"/>
      <family val="2"/>
    </font>
    <font>
      <sz val="11"/>
      <name val="Arial"/>
      <family val="2"/>
    </font>
    <font>
      <b/>
      <sz val="6"/>
      <color indexed="8"/>
      <name val="Arial"/>
      <family val="2"/>
    </font>
    <font>
      <sz val="11"/>
      <name val="Rupee Foradian"/>
      <family val="2"/>
    </font>
    <font>
      <sz val="11"/>
      <name val="Palatino Linotype"/>
      <family val="1"/>
    </font>
    <font>
      <sz val="11"/>
      <color indexed="8"/>
      <name val="Rupee Foradian"/>
      <family val="2"/>
    </font>
    <font>
      <sz val="10"/>
      <name val="Times New Roman"/>
      <family val="1"/>
    </font>
    <font>
      <sz val="11"/>
      <color indexed="8"/>
      <name val="Palatino Linotype"/>
      <family val="1"/>
    </font>
    <font>
      <sz val="10"/>
      <name val="Garamond"/>
      <family val="1"/>
    </font>
    <font>
      <sz val="10"/>
      <color indexed="8"/>
      <name val="Rupee Foradian"/>
      <family val="2"/>
    </font>
    <font>
      <b/>
      <sz val="10"/>
      <name val="Garamond"/>
      <family val="1"/>
    </font>
    <font>
      <b/>
      <sz val="12"/>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10"/>
      <name val="Garamond"/>
      <family val="1"/>
    </font>
    <font>
      <sz val="10"/>
      <color indexed="8"/>
      <name val="Calibri"/>
      <family val="2"/>
    </font>
    <font>
      <b/>
      <sz val="12"/>
      <color indexed="8"/>
      <name val="Garamond"/>
      <family val="1"/>
    </font>
    <font>
      <sz val="12"/>
      <color indexed="8"/>
      <name val="Calibri"/>
      <family val="2"/>
    </font>
    <font>
      <sz val="11"/>
      <name val="Calibri"/>
      <family val="2"/>
    </font>
    <font>
      <sz val="10"/>
      <color indexed="10"/>
      <name val="Garamond"/>
      <family val="1"/>
    </font>
    <font>
      <sz val="10"/>
      <color indexed="10"/>
      <name val="Calibri"/>
      <family val="2"/>
    </font>
    <font>
      <b/>
      <sz val="10"/>
      <color indexed="10"/>
      <name val="Calibri"/>
      <family val="2"/>
    </font>
    <font>
      <sz val="10"/>
      <color indexed="12"/>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Garamond"/>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Garamond"/>
      <family val="1"/>
    </font>
    <font>
      <sz val="10"/>
      <color theme="1"/>
      <name val="Palatino Linotype"/>
      <family val="1"/>
    </font>
    <font>
      <sz val="9"/>
      <color theme="1"/>
      <name val="Garamond"/>
      <family val="1"/>
    </font>
    <font>
      <sz val="9"/>
      <color rgb="FFFF0000"/>
      <name val="Garamond"/>
      <family val="1"/>
    </font>
    <font>
      <b/>
      <sz val="9"/>
      <color theme="1"/>
      <name val="Garamond"/>
      <family val="1"/>
    </font>
    <font>
      <sz val="10"/>
      <color theme="1"/>
      <name val="Calibri"/>
      <family val="2"/>
    </font>
    <font>
      <b/>
      <sz val="10"/>
      <color theme="1"/>
      <name val="Garamond"/>
      <family val="1"/>
    </font>
    <font>
      <b/>
      <sz val="10"/>
      <color rgb="FF000000"/>
      <name val="Garamond"/>
      <family val="1"/>
    </font>
    <font>
      <sz val="10"/>
      <color rgb="FF000000"/>
      <name val="Garamond"/>
      <family val="1"/>
    </font>
    <font>
      <b/>
      <sz val="12"/>
      <color theme="1"/>
      <name val="Garamond"/>
      <family val="1"/>
    </font>
    <font>
      <sz val="12"/>
      <color rgb="FF000000"/>
      <name val="Calibri"/>
      <family val="2"/>
    </font>
    <font>
      <b/>
      <sz val="10"/>
      <color rgb="FF000000"/>
      <name val="Arial"/>
      <family val="2"/>
    </font>
    <font>
      <sz val="10"/>
      <color rgb="FF000000"/>
      <name val="Arial"/>
      <family val="2"/>
    </font>
    <font>
      <sz val="10"/>
      <color rgb="FF000000"/>
      <name val="Calibri"/>
      <family val="2"/>
    </font>
    <font>
      <sz val="11"/>
      <color rgb="FF000000"/>
      <name val="Calibri"/>
      <family val="2"/>
    </font>
    <font>
      <sz val="11"/>
      <color theme="1"/>
      <name val="Garamond"/>
      <family val="1"/>
    </font>
    <font>
      <b/>
      <sz val="11"/>
      <color theme="1"/>
      <name val="Garamond"/>
      <family val="1"/>
    </font>
    <font>
      <sz val="10"/>
      <color theme="1"/>
      <name val="Arial"/>
      <family val="2"/>
    </font>
    <font>
      <b/>
      <sz val="11"/>
      <color rgb="FF000000"/>
      <name val="Garamond"/>
      <family val="1"/>
    </font>
    <font>
      <sz val="10"/>
      <color rgb="FFFF0000"/>
      <name val="Garamond"/>
      <family val="1"/>
    </font>
    <font>
      <sz val="10"/>
      <color rgb="FFFF0000"/>
      <name val="Calibri"/>
      <family val="2"/>
    </font>
    <font>
      <b/>
      <sz val="10"/>
      <color rgb="FFFF0000"/>
      <name val="Calibri"/>
      <family val="2"/>
    </font>
    <font>
      <sz val="10"/>
      <color rgb="FF0000FF"/>
      <name val="Calibri"/>
      <family val="2"/>
    </font>
    <font>
      <sz val="10"/>
      <color theme="1"/>
      <name val="Times New Roman"/>
      <family val="1"/>
    </font>
    <font>
      <b/>
      <sz val="10"/>
      <color theme="1"/>
      <name val="Rupee Foradi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color indexed="8"/>
      </bottom>
    </border>
    <border>
      <left>
        <color indexed="8"/>
      </left>
      <right style="thin">
        <color indexed="8"/>
      </right>
      <top>
        <color indexed="8"/>
      </top>
      <bottom>
        <color indexed="8"/>
      </bottom>
    </border>
    <border>
      <left>
        <color indexed="8"/>
      </left>
      <right style="thin">
        <color indexed="8"/>
      </right>
      <top>
        <color indexed="8"/>
      </top>
      <bottom style="thin">
        <color indexed="8"/>
      </bottom>
    </border>
    <border>
      <left style="thin"/>
      <right style="thin"/>
      <top style="thin"/>
      <bottom style="thin"/>
    </border>
    <border>
      <left style="thin"/>
      <right/>
      <top style="thin"/>
      <bottom style="thin"/>
    </border>
    <border>
      <left style="thin"/>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right style="thin"/>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right/>
      <top style="thin"/>
      <bottom style="thin"/>
    </border>
    <border>
      <left style="thin"/>
      <right style="thin"/>
      <top style="thin"/>
      <bottom/>
    </border>
    <border>
      <left style="thin"/>
      <right/>
      <top style="thin"/>
      <bottom/>
    </border>
    <border>
      <left style="thin"/>
      <right/>
      <top/>
      <bottom/>
    </border>
    <border>
      <left style="thin"/>
      <right style="thin"/>
      <top/>
      <bottom/>
    </border>
    <border>
      <left style="thin"/>
      <right/>
      <top/>
      <bottom style="thin"/>
    </border>
    <border>
      <left style="thin"/>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top/>
      <bottom style="thin"/>
    </border>
    <border>
      <left style="thin">
        <color rgb="FF000000"/>
      </left>
      <right/>
      <top/>
      <bottom style="thin"/>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right style="thin"/>
      <top style="thin"/>
      <bottom/>
    </border>
    <border>
      <left/>
      <right style="thin"/>
      <top/>
      <bottom/>
    </border>
    <border>
      <left style="thin">
        <color indexed="8"/>
      </left>
      <right>
        <color indexed="8"/>
      </right>
      <top style="thin">
        <color indexed="8"/>
      </top>
      <bottom>
        <color indexed="8"/>
      </bottom>
    </border>
    <border>
      <left style="thin">
        <color indexed="8"/>
      </left>
      <right>
        <color indexed="8"/>
      </right>
      <top>
        <color indexed="8"/>
      </top>
      <bottom style="thin">
        <color indexed="8"/>
      </bottom>
    </border>
    <border>
      <left style="thin">
        <color indexed="31"/>
      </left>
      <right>
        <color indexed="8"/>
      </right>
      <top style="thin">
        <color indexed="31"/>
      </top>
      <bottom style="thin">
        <color indexed="31"/>
      </bottom>
    </border>
    <border>
      <left>
        <color indexed="8"/>
      </left>
      <right>
        <color indexed="8"/>
      </right>
      <top style="thin">
        <color indexed="31"/>
      </top>
      <bottom style="thin">
        <color indexed="31"/>
      </bottom>
    </border>
    <border>
      <left>
        <color indexed="8"/>
      </left>
      <right style="thin">
        <color indexed="31"/>
      </right>
      <top style="thin">
        <color indexed="31"/>
      </top>
      <bottom style="thin">
        <color indexed="31"/>
      </bottom>
    </border>
    <border>
      <left>
        <color indexed="8"/>
      </left>
      <right>
        <color indexed="8"/>
      </right>
      <top style="thin">
        <color indexed="8"/>
      </top>
      <bottom>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top style="thin"/>
      <bottom style="thin">
        <color indexed="8"/>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right/>
      <top style="thin"/>
      <bottom/>
    </border>
    <border>
      <left style="thin">
        <color rgb="FF000000"/>
      </left>
      <right/>
      <top style="thin"/>
      <bottom style="thin"/>
    </border>
  </borders>
  <cellStyleXfs count="7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67" fontId="0" fillId="0" borderId="0" applyNumberFormat="0" applyFont="0" applyFill="0" applyBorder="0" applyAlignment="0" applyProtection="0"/>
    <xf numFmtId="165" fontId="0" fillId="0" borderId="0" applyNumberFormat="0" applyFont="0" applyFill="0" applyBorder="0" applyAlignment="0" applyProtection="0"/>
    <xf numFmtId="167" fontId="70" fillId="0" borderId="0" applyFont="0" applyFill="0" applyBorder="0" applyAlignment="0" applyProtection="0"/>
    <xf numFmtId="167" fontId="17" fillId="0" borderId="0" applyFont="0" applyFill="0" applyBorder="0" applyAlignment="0" applyProtection="0"/>
    <xf numFmtId="166" fontId="0" fillId="0" borderId="0" applyNumberFormat="0" applyFont="0" applyFill="0" applyBorder="0" applyAlignment="0" applyProtection="0"/>
    <xf numFmtId="164" fontId="0" fillId="0" borderId="0" applyNumberFormat="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196" fontId="34" fillId="0" borderId="0">
      <alignment horizontal="right"/>
      <protection/>
    </xf>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189" fontId="70" fillId="0" borderId="0" applyNumberFormat="0" applyFill="0" applyBorder="0" applyAlignment="0" applyProtection="0"/>
    <xf numFmtId="0" fontId="85" fillId="0" borderId="0">
      <alignment/>
      <protection/>
    </xf>
    <xf numFmtId="0" fontId="0" fillId="0" borderId="0">
      <alignment/>
      <protection/>
    </xf>
    <xf numFmtId="0" fontId="70" fillId="0" borderId="0">
      <alignment/>
      <protection/>
    </xf>
    <xf numFmtId="189" fontId="0" fillId="0" borderId="0">
      <alignment/>
      <protection/>
    </xf>
    <xf numFmtId="0" fontId="70" fillId="0" borderId="0">
      <alignment/>
      <protection/>
    </xf>
    <xf numFmtId="0" fontId="86" fillId="0" borderId="0" applyNumberFormat="0" applyFill="0" applyBorder="0" applyAlignment="0" applyProtection="0"/>
    <xf numFmtId="189"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NumberFormat="0" applyFont="0" applyFill="0" applyBorder="0" applyAlignment="0" applyProtection="0"/>
    <xf numFmtId="9" fontId="85" fillId="0" borderId="0" applyFont="0" applyFill="0" applyBorder="0" applyAlignment="0" applyProtection="0"/>
    <xf numFmtId="9" fontId="7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48">
    <xf numFmtId="0" fontId="0" fillId="0" borderId="0" xfId="0" applyNumberFormat="1" applyFont="1" applyFill="1" applyBorder="1" applyAlignment="1">
      <alignment/>
    </xf>
    <xf numFmtId="49" fontId="1" fillId="33" borderId="0" xfId="0" applyNumberFormat="1" applyFont="1" applyFill="1" applyAlignment="1">
      <alignment horizontal="left" vertical="top"/>
    </xf>
    <xf numFmtId="49" fontId="2" fillId="33" borderId="10" xfId="0" applyNumberFormat="1" applyFont="1" applyFill="1" applyBorder="1" applyAlignment="1">
      <alignment horizontal="center"/>
    </xf>
    <xf numFmtId="49" fontId="3" fillId="33" borderId="10" xfId="0" applyNumberFormat="1" applyFont="1" applyFill="1" applyBorder="1" applyAlignment="1">
      <alignment horizontal="left"/>
    </xf>
    <xf numFmtId="0" fontId="0" fillId="0" borderId="0" xfId="0" applyAlignment="1">
      <alignment/>
    </xf>
    <xf numFmtId="0" fontId="4" fillId="33" borderId="0" xfId="0" applyFont="1" applyFill="1" applyAlignment="1">
      <alignment vertical="center"/>
    </xf>
    <xf numFmtId="49" fontId="1" fillId="33" borderId="0" xfId="0" applyNumberFormat="1" applyFont="1" applyFill="1" applyAlignment="1">
      <alignment horizontal="left"/>
    </xf>
    <xf numFmtId="49" fontId="1" fillId="33" borderId="10" xfId="0" applyNumberFormat="1" applyFont="1" applyFill="1" applyBorder="1" applyAlignment="1">
      <alignment horizontal="center" vertical="center"/>
    </xf>
    <xf numFmtId="168" fontId="5" fillId="33" borderId="10" xfId="0" applyNumberFormat="1" applyFont="1" applyFill="1" applyBorder="1" applyAlignment="1">
      <alignment horizontal="right"/>
    </xf>
    <xf numFmtId="49" fontId="1"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3" fillId="33" borderId="10" xfId="0" applyFont="1" applyFill="1" applyBorder="1" applyAlignment="1">
      <alignment horizontal="right"/>
    </xf>
    <xf numFmtId="49" fontId="3" fillId="33" borderId="10" xfId="0" applyNumberFormat="1" applyFont="1" applyFill="1" applyBorder="1" applyAlignment="1">
      <alignment horizontal="left" wrapText="1"/>
    </xf>
    <xf numFmtId="169" fontId="3" fillId="33" borderId="10" xfId="0" applyNumberFormat="1" applyFont="1" applyFill="1" applyBorder="1" applyAlignment="1">
      <alignment horizontal="right"/>
    </xf>
    <xf numFmtId="0" fontId="7"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left" vertical="center" wrapText="1"/>
    </xf>
    <xf numFmtId="170" fontId="3" fillId="33" borderId="10" xfId="0" applyNumberFormat="1" applyFont="1" applyFill="1" applyBorder="1" applyAlignment="1">
      <alignment horizontal="right" vertical="center"/>
    </xf>
    <xf numFmtId="49" fontId="1" fillId="33" borderId="10" xfId="0" applyNumberFormat="1" applyFont="1" applyFill="1" applyBorder="1" applyAlignment="1">
      <alignment horizontal="center" wrapText="1"/>
    </xf>
    <xf numFmtId="49" fontId="1" fillId="33" borderId="10" xfId="0" applyNumberFormat="1" applyFont="1" applyFill="1" applyBorder="1" applyAlignment="1">
      <alignment horizontal="center"/>
    </xf>
    <xf numFmtId="168" fontId="3" fillId="33" borderId="10" xfId="0" applyNumberFormat="1" applyFont="1" applyFill="1" applyBorder="1" applyAlignment="1">
      <alignment horizontal="right"/>
    </xf>
    <xf numFmtId="171" fontId="3" fillId="33" borderId="10" xfId="0" applyNumberFormat="1" applyFont="1" applyFill="1" applyBorder="1" applyAlignment="1">
      <alignment horizontal="right"/>
    </xf>
    <xf numFmtId="49" fontId="7" fillId="33" borderId="10" xfId="0" applyNumberFormat="1" applyFont="1" applyFill="1" applyBorder="1" applyAlignment="1">
      <alignment horizontal="center" wrapText="1"/>
    </xf>
    <xf numFmtId="49" fontId="5" fillId="33" borderId="10" xfId="0" applyNumberFormat="1" applyFont="1" applyFill="1" applyBorder="1" applyAlignment="1">
      <alignment horizontal="left"/>
    </xf>
    <xf numFmtId="0" fontId="5" fillId="33" borderId="10" xfId="0" applyFont="1" applyFill="1" applyBorder="1" applyAlignment="1">
      <alignment horizontal="right"/>
    </xf>
    <xf numFmtId="1" fontId="3" fillId="33" borderId="10" xfId="0" applyNumberFormat="1" applyFont="1" applyFill="1" applyBorder="1" applyAlignment="1">
      <alignment horizontal="right"/>
    </xf>
    <xf numFmtId="3" fontId="3" fillId="33" borderId="10" xfId="0" applyNumberFormat="1" applyFont="1" applyFill="1" applyBorder="1" applyAlignment="1">
      <alignment horizontal="right"/>
    </xf>
    <xf numFmtId="49" fontId="2" fillId="33" borderId="10"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right"/>
    </xf>
    <xf numFmtId="49" fontId="3" fillId="33" borderId="10" xfId="0" applyNumberFormat="1" applyFont="1" applyFill="1" applyBorder="1" applyAlignment="1">
      <alignment horizontal="left" vertical="center"/>
    </xf>
    <xf numFmtId="172" fontId="3" fillId="33" borderId="10" xfId="0" applyNumberFormat="1" applyFont="1" applyFill="1" applyBorder="1" applyAlignment="1">
      <alignment horizontal="right"/>
    </xf>
    <xf numFmtId="173" fontId="3" fillId="33" borderId="10" xfId="0" applyNumberFormat="1" applyFont="1" applyFill="1" applyBorder="1" applyAlignment="1">
      <alignment horizontal="right"/>
    </xf>
    <xf numFmtId="174" fontId="3" fillId="33" borderId="10" xfId="0" applyNumberFormat="1" applyFont="1" applyFill="1" applyBorder="1" applyAlignment="1">
      <alignment horizontal="right"/>
    </xf>
    <xf numFmtId="49" fontId="1" fillId="33" borderId="10" xfId="0" applyNumberFormat="1" applyFont="1" applyFill="1" applyBorder="1" applyAlignment="1">
      <alignment horizontal="right"/>
    </xf>
    <xf numFmtId="49" fontId="1" fillId="33" borderId="10" xfId="0" applyNumberFormat="1" applyFont="1" applyFill="1" applyBorder="1" applyAlignment="1">
      <alignment horizontal="left"/>
    </xf>
    <xf numFmtId="175" fontId="3" fillId="33" borderId="10" xfId="0" applyNumberFormat="1" applyFont="1" applyFill="1" applyBorder="1" applyAlignment="1">
      <alignment horizontal="right"/>
    </xf>
    <xf numFmtId="49" fontId="2" fillId="33" borderId="10" xfId="0" applyNumberFormat="1" applyFont="1" applyFill="1" applyBorder="1" applyAlignment="1">
      <alignment horizontal="left"/>
    </xf>
    <xf numFmtId="174" fontId="5" fillId="33" borderId="10" xfId="0" applyNumberFormat="1" applyFont="1" applyFill="1" applyBorder="1" applyAlignment="1">
      <alignment horizontal="right"/>
    </xf>
    <xf numFmtId="49" fontId="2" fillId="33" borderId="10" xfId="0" applyNumberFormat="1" applyFont="1" applyFill="1" applyBorder="1" applyAlignment="1">
      <alignment horizontal="center" vertical="center" wrapText="1"/>
    </xf>
    <xf numFmtId="175" fontId="5" fillId="33" borderId="10" xfId="0" applyNumberFormat="1" applyFont="1" applyFill="1" applyBorder="1" applyAlignment="1">
      <alignment horizontal="right"/>
    </xf>
    <xf numFmtId="176" fontId="3" fillId="33" borderId="10" xfId="0" applyNumberFormat="1" applyFont="1" applyFill="1" applyBorder="1" applyAlignment="1">
      <alignment horizontal="right"/>
    </xf>
    <xf numFmtId="170" fontId="3" fillId="33" borderId="10" xfId="0" applyNumberFormat="1" applyFont="1" applyFill="1" applyBorder="1" applyAlignment="1">
      <alignment horizontal="right"/>
    </xf>
    <xf numFmtId="1" fontId="2" fillId="33" borderId="10" xfId="0" applyNumberFormat="1" applyFont="1" applyFill="1" applyBorder="1" applyAlignment="1">
      <alignment horizontal="right"/>
    </xf>
    <xf numFmtId="0" fontId="2" fillId="33" borderId="10" xfId="0" applyFont="1" applyFill="1" applyBorder="1" applyAlignment="1">
      <alignment horizontal="right"/>
    </xf>
    <xf numFmtId="173" fontId="2" fillId="33" borderId="10" xfId="0" applyNumberFormat="1" applyFont="1" applyFill="1" applyBorder="1" applyAlignment="1">
      <alignment horizontal="right"/>
    </xf>
    <xf numFmtId="168" fontId="3" fillId="33" borderId="10" xfId="0" applyNumberFormat="1" applyFont="1" applyFill="1" applyBorder="1" applyAlignment="1">
      <alignment horizontal="right" vertical="center"/>
    </xf>
    <xf numFmtId="174" fontId="3" fillId="33" borderId="10" xfId="0" applyNumberFormat="1" applyFont="1" applyFill="1" applyBorder="1" applyAlignment="1">
      <alignment horizontal="right" vertical="center"/>
    </xf>
    <xf numFmtId="176" fontId="3" fillId="33" borderId="10" xfId="0" applyNumberFormat="1" applyFont="1" applyFill="1" applyBorder="1" applyAlignment="1">
      <alignment horizontal="right" vertical="center"/>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left" vertical="center"/>
    </xf>
    <xf numFmtId="168" fontId="5" fillId="33" borderId="10" xfId="0" applyNumberFormat="1" applyFont="1" applyFill="1" applyBorder="1" applyAlignment="1">
      <alignment horizontal="left" vertical="center"/>
    </xf>
    <xf numFmtId="174" fontId="5" fillId="33" borderId="10" xfId="0" applyNumberFormat="1" applyFont="1" applyFill="1" applyBorder="1" applyAlignment="1">
      <alignment horizontal="left" vertical="center"/>
    </xf>
    <xf numFmtId="0" fontId="5" fillId="33" borderId="10" xfId="0" applyFont="1" applyFill="1" applyBorder="1" applyAlignment="1">
      <alignment horizontal="left" vertical="center"/>
    </xf>
    <xf numFmtId="177" fontId="3" fillId="33" borderId="10" xfId="0" applyNumberFormat="1" applyFont="1" applyFill="1" applyBorder="1" applyAlignment="1">
      <alignment horizontal="right"/>
    </xf>
    <xf numFmtId="178" fontId="3" fillId="33" borderId="10" xfId="0" applyNumberFormat="1" applyFont="1" applyFill="1" applyBorder="1" applyAlignment="1">
      <alignment horizontal="right"/>
    </xf>
    <xf numFmtId="179" fontId="3" fillId="33" borderId="10" xfId="0" applyNumberFormat="1" applyFont="1" applyFill="1" applyBorder="1" applyAlignment="1">
      <alignment horizontal="right"/>
    </xf>
    <xf numFmtId="180" fontId="3" fillId="33" borderId="10" xfId="0" applyNumberFormat="1" applyFont="1" applyFill="1" applyBorder="1" applyAlignment="1">
      <alignment horizontal="right"/>
    </xf>
    <xf numFmtId="181" fontId="3" fillId="33" borderId="10" xfId="0" applyNumberFormat="1" applyFont="1" applyFill="1" applyBorder="1" applyAlignment="1">
      <alignment horizontal="right"/>
    </xf>
    <xf numFmtId="49" fontId="5" fillId="33" borderId="10" xfId="0" applyNumberFormat="1" applyFont="1" applyFill="1" applyBorder="1" applyAlignment="1">
      <alignment horizontal="left" vertical="center" wrapText="1"/>
    </xf>
    <xf numFmtId="169" fontId="5" fillId="33" borderId="10" xfId="0" applyNumberFormat="1" applyFont="1" applyFill="1" applyBorder="1" applyAlignment="1">
      <alignment horizontal="right" vertical="center" wrapText="1"/>
    </xf>
    <xf numFmtId="182" fontId="5" fillId="33" borderId="10" xfId="0" applyNumberFormat="1" applyFont="1" applyFill="1" applyBorder="1" applyAlignment="1">
      <alignment horizontal="right" vertical="center" wrapText="1"/>
    </xf>
    <xf numFmtId="170" fontId="5" fillId="33" borderId="10" xfId="0" applyNumberFormat="1" applyFont="1" applyFill="1" applyBorder="1" applyAlignment="1">
      <alignment horizontal="right" vertical="center" wrapText="1"/>
    </xf>
    <xf numFmtId="183" fontId="3" fillId="33" borderId="10" xfId="0" applyNumberFormat="1" applyFont="1" applyFill="1" applyBorder="1" applyAlignment="1">
      <alignment horizontal="right"/>
    </xf>
    <xf numFmtId="184" fontId="3" fillId="33" borderId="10" xfId="0" applyNumberFormat="1" applyFont="1" applyFill="1" applyBorder="1" applyAlignment="1">
      <alignment horizontal="right"/>
    </xf>
    <xf numFmtId="49" fontId="1" fillId="33" borderId="10" xfId="0" applyNumberFormat="1" applyFont="1" applyFill="1" applyBorder="1" applyAlignment="1">
      <alignment vertical="center"/>
    </xf>
    <xf numFmtId="0" fontId="7" fillId="33" borderId="10" xfId="0" applyFont="1" applyFill="1" applyBorder="1" applyAlignment="1">
      <alignment horizont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182" fontId="3" fillId="33" borderId="10" xfId="0" applyNumberFormat="1" applyFont="1" applyFill="1" applyBorder="1" applyAlignment="1">
      <alignment horizontal="right"/>
    </xf>
    <xf numFmtId="185" fontId="3" fillId="33" borderId="10" xfId="0" applyNumberFormat="1" applyFont="1" applyFill="1" applyBorder="1" applyAlignment="1">
      <alignment horizontal="right"/>
    </xf>
    <xf numFmtId="49" fontId="2" fillId="33" borderId="11"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top"/>
    </xf>
    <xf numFmtId="49" fontId="13" fillId="33" borderId="10" xfId="0" applyNumberFormat="1" applyFont="1" applyFill="1" applyBorder="1" applyAlignment="1">
      <alignment horizontal="center"/>
    </xf>
    <xf numFmtId="179" fontId="5" fillId="33" borderId="10" xfId="0" applyNumberFormat="1" applyFont="1" applyFill="1" applyBorder="1" applyAlignment="1">
      <alignment horizontal="right"/>
    </xf>
    <xf numFmtId="49" fontId="12" fillId="33" borderId="12" xfId="0" applyNumberFormat="1" applyFont="1" applyFill="1" applyBorder="1" applyAlignment="1">
      <alignment horizontal="left"/>
    </xf>
    <xf numFmtId="49" fontId="12" fillId="33" borderId="13" xfId="0" applyNumberFormat="1" applyFont="1" applyFill="1" applyBorder="1" applyAlignment="1">
      <alignment horizontal="left"/>
    </xf>
    <xf numFmtId="49" fontId="3" fillId="33" borderId="10" xfId="0" applyNumberFormat="1" applyFont="1" applyFill="1" applyBorder="1" applyAlignment="1">
      <alignment horizontal="left"/>
    </xf>
    <xf numFmtId="175" fontId="0" fillId="0" borderId="0" xfId="0" applyNumberFormat="1" applyFont="1" applyFill="1" applyBorder="1" applyAlignment="1">
      <alignment/>
    </xf>
    <xf numFmtId="174" fontId="0" fillId="0" borderId="0" xfId="0" applyNumberFormat="1" applyFont="1" applyFill="1" applyBorder="1" applyAlignment="1">
      <alignment/>
    </xf>
    <xf numFmtId="168" fontId="0" fillId="0" borderId="0" xfId="0" applyNumberFormat="1" applyFont="1" applyFill="1" applyBorder="1" applyAlignment="1">
      <alignment/>
    </xf>
    <xf numFmtId="0" fontId="15" fillId="0" borderId="0" xfId="0" applyNumberFormat="1" applyFont="1" applyFill="1" applyBorder="1" applyAlignment="1">
      <alignment/>
    </xf>
    <xf numFmtId="49" fontId="14" fillId="0" borderId="14" xfId="0" applyNumberFormat="1" applyFont="1" applyFill="1" applyBorder="1" applyAlignment="1">
      <alignment horizontal="center" vertical="center" wrapText="1"/>
    </xf>
    <xf numFmtId="0" fontId="17" fillId="0" borderId="0" xfId="0" applyFont="1" applyFill="1" applyAlignment="1">
      <alignment vertical="center"/>
    </xf>
    <xf numFmtId="49" fontId="14" fillId="0" borderId="14" xfId="0" applyNumberFormat="1" applyFont="1" applyFill="1" applyBorder="1" applyAlignment="1">
      <alignment horizontal="left" vertical="center"/>
    </xf>
    <xf numFmtId="168" fontId="14" fillId="0" borderId="14" xfId="0" applyNumberFormat="1" applyFont="1" applyFill="1" applyBorder="1" applyAlignment="1">
      <alignment horizontal="right"/>
    </xf>
    <xf numFmtId="0" fontId="14" fillId="0" borderId="14" xfId="0" applyFont="1" applyFill="1" applyBorder="1" applyAlignment="1">
      <alignment horizontal="right"/>
    </xf>
    <xf numFmtId="171" fontId="14" fillId="0" borderId="14" xfId="0" applyNumberFormat="1" applyFont="1" applyFill="1" applyBorder="1" applyAlignment="1">
      <alignment horizontal="right"/>
    </xf>
    <xf numFmtId="168" fontId="14" fillId="33" borderId="14" xfId="0" applyNumberFormat="1" applyFont="1" applyFill="1" applyBorder="1" applyAlignment="1">
      <alignment horizontal="right"/>
    </xf>
    <xf numFmtId="171" fontId="14" fillId="33" borderId="14" xfId="0" applyNumberFormat="1" applyFont="1" applyFill="1" applyBorder="1" applyAlignment="1">
      <alignment horizontal="right"/>
    </xf>
    <xf numFmtId="0" fontId="18" fillId="0" borderId="0" xfId="0" applyFont="1" applyFill="1" applyAlignment="1">
      <alignment vertical="center"/>
    </xf>
    <xf numFmtId="168" fontId="14" fillId="0" borderId="0" xfId="0" applyNumberFormat="1" applyFont="1" applyFill="1" applyAlignment="1">
      <alignment vertical="center"/>
    </xf>
    <xf numFmtId="0" fontId="14" fillId="0" borderId="0" xfId="0" applyFont="1" applyFill="1" applyAlignment="1">
      <alignment vertical="center"/>
    </xf>
    <xf numFmtId="186" fontId="19" fillId="0" borderId="14" xfId="0" applyNumberFormat="1" applyFont="1" applyFill="1" applyBorder="1" applyAlignment="1">
      <alignment horizontal="left" vertical="center"/>
    </xf>
    <xf numFmtId="168" fontId="19" fillId="0" borderId="14" xfId="0" applyNumberFormat="1" applyFont="1" applyFill="1" applyBorder="1" applyAlignment="1">
      <alignment horizontal="right"/>
    </xf>
    <xf numFmtId="0" fontId="19" fillId="0" borderId="14" xfId="0" applyFont="1" applyFill="1" applyBorder="1" applyAlignment="1">
      <alignment horizontal="right"/>
    </xf>
    <xf numFmtId="171" fontId="19" fillId="0" borderId="14" xfId="0" applyNumberFormat="1" applyFont="1" applyFill="1" applyBorder="1" applyAlignment="1">
      <alignment horizontal="right"/>
    </xf>
    <xf numFmtId="168" fontId="19" fillId="33" borderId="14" xfId="0" applyNumberFormat="1" applyFont="1" applyFill="1" applyBorder="1" applyAlignment="1">
      <alignment horizontal="right"/>
    </xf>
    <xf numFmtId="186" fontId="17" fillId="33" borderId="0" xfId="0" applyNumberFormat="1" applyFont="1" applyFill="1" applyBorder="1" applyAlignment="1">
      <alignment horizontal="left" vertical="center"/>
    </xf>
    <xf numFmtId="0" fontId="19" fillId="33" borderId="0" xfId="0" applyFont="1" applyFill="1" applyBorder="1" applyAlignment="1">
      <alignment horizontal="right"/>
    </xf>
    <xf numFmtId="171" fontId="19" fillId="33" borderId="0" xfId="0" applyNumberFormat="1" applyFont="1" applyFill="1" applyBorder="1" applyAlignment="1">
      <alignment horizontal="right"/>
    </xf>
    <xf numFmtId="0" fontId="19" fillId="33" borderId="0" xfId="0" applyFont="1" applyFill="1" applyAlignment="1">
      <alignment vertical="center"/>
    </xf>
    <xf numFmtId="0" fontId="21" fillId="33" borderId="0" xfId="0" applyFont="1" applyFill="1" applyAlignment="1">
      <alignment vertical="center"/>
    </xf>
    <xf numFmtId="171" fontId="15" fillId="0" borderId="0" xfId="0" applyNumberFormat="1" applyFont="1" applyFill="1" applyBorder="1" applyAlignment="1">
      <alignment/>
    </xf>
    <xf numFmtId="49" fontId="14" fillId="33" borderId="14"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49" fontId="14" fillId="33" borderId="14" xfId="0" applyNumberFormat="1" applyFont="1" applyFill="1" applyBorder="1" applyAlignment="1">
      <alignment horizontal="left" vertical="center"/>
    </xf>
    <xf numFmtId="168" fontId="14" fillId="33" borderId="14" xfId="0" applyNumberFormat="1" applyFont="1" applyFill="1" applyBorder="1" applyAlignment="1">
      <alignment horizontal="right" vertical="center"/>
    </xf>
    <xf numFmtId="171" fontId="14" fillId="33" borderId="14" xfId="0" applyNumberFormat="1" applyFont="1" applyFill="1" applyBorder="1" applyAlignment="1">
      <alignment horizontal="right" vertical="center"/>
    </xf>
    <xf numFmtId="186" fontId="19" fillId="0" borderId="10" xfId="0" applyNumberFormat="1" applyFont="1" applyFill="1" applyBorder="1" applyAlignment="1">
      <alignment horizontal="left" vertical="center"/>
    </xf>
    <xf numFmtId="168" fontId="19" fillId="33" borderId="14" xfId="0" applyNumberFormat="1" applyFont="1" applyFill="1" applyBorder="1" applyAlignment="1">
      <alignment horizontal="right" vertical="center"/>
    </xf>
    <xf numFmtId="171" fontId="19" fillId="33" borderId="14" xfId="0" applyNumberFormat="1" applyFont="1" applyFill="1" applyBorder="1" applyAlignment="1">
      <alignment horizontal="right" vertical="center"/>
    </xf>
    <xf numFmtId="186" fontId="19" fillId="0" borderId="0" xfId="0" applyNumberFormat="1" applyFont="1" applyFill="1" applyBorder="1" applyAlignment="1">
      <alignment horizontal="left" vertical="center"/>
    </xf>
    <xf numFmtId="0" fontId="91" fillId="0" borderId="14" xfId="0" applyNumberFormat="1" applyFont="1" applyFill="1" applyBorder="1" applyAlignment="1">
      <alignment vertical="center" wrapText="1"/>
    </xf>
    <xf numFmtId="0" fontId="91" fillId="0" borderId="14" xfId="0" applyNumberFormat="1" applyFont="1" applyFill="1" applyBorder="1" applyAlignment="1">
      <alignment horizontal="right" vertical="center" wrapText="1"/>
    </xf>
    <xf numFmtId="187" fontId="91" fillId="0" borderId="14" xfId="42" applyNumberFormat="1" applyFont="1" applyFill="1" applyBorder="1" applyAlignment="1">
      <alignment horizontal="right" vertical="center" wrapText="1"/>
    </xf>
    <xf numFmtId="49" fontId="14" fillId="33" borderId="14" xfId="0" applyNumberFormat="1" applyFont="1" applyFill="1" applyBorder="1" applyAlignment="1">
      <alignment horizontal="left"/>
    </xf>
    <xf numFmtId="187" fontId="14" fillId="33" borderId="14" xfId="42" applyNumberFormat="1" applyFont="1" applyFill="1" applyBorder="1" applyAlignment="1">
      <alignment horizontal="right"/>
    </xf>
    <xf numFmtId="0" fontId="14" fillId="33" borderId="0" xfId="0" applyFont="1" applyFill="1" applyAlignment="1">
      <alignment vertical="center"/>
    </xf>
    <xf numFmtId="49" fontId="14" fillId="33" borderId="0" xfId="0" applyNumberFormat="1" applyFont="1" applyFill="1" applyBorder="1" applyAlignment="1">
      <alignment horizontal="left"/>
    </xf>
    <xf numFmtId="168" fontId="14" fillId="33" borderId="0" xfId="0" applyNumberFormat="1" applyFont="1" applyFill="1" applyBorder="1" applyAlignment="1">
      <alignment horizontal="right"/>
    </xf>
    <xf numFmtId="187" fontId="14" fillId="33" borderId="0" xfId="42" applyNumberFormat="1" applyFont="1" applyFill="1" applyBorder="1" applyAlignment="1">
      <alignment horizontal="right"/>
    </xf>
    <xf numFmtId="0" fontId="17" fillId="33" borderId="0" xfId="0" applyFont="1" applyFill="1" applyAlignment="1">
      <alignment vertical="center"/>
    </xf>
    <xf numFmtId="49" fontId="14"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left" vertical="center"/>
    </xf>
    <xf numFmtId="1" fontId="14" fillId="33" borderId="10" xfId="0" applyNumberFormat="1" applyFont="1" applyFill="1" applyBorder="1" applyAlignment="1">
      <alignment horizontal="right"/>
    </xf>
    <xf numFmtId="168" fontId="14" fillId="33" borderId="10" xfId="0" applyNumberFormat="1" applyFont="1" applyFill="1" applyBorder="1" applyAlignment="1">
      <alignment horizontal="right"/>
    </xf>
    <xf numFmtId="0" fontId="14" fillId="33" borderId="10" xfId="0" applyFont="1" applyFill="1" applyBorder="1" applyAlignment="1">
      <alignment horizontal="right"/>
    </xf>
    <xf numFmtId="0" fontId="18" fillId="33" borderId="0" xfId="0" applyFont="1" applyFill="1" applyAlignment="1">
      <alignment vertical="center"/>
    </xf>
    <xf numFmtId="1" fontId="19" fillId="33" borderId="10" xfId="0" applyNumberFormat="1" applyFont="1" applyFill="1" applyBorder="1" applyAlignment="1">
      <alignment horizontal="right"/>
    </xf>
    <xf numFmtId="168" fontId="19" fillId="33" borderId="10" xfId="0" applyNumberFormat="1" applyFont="1" applyFill="1" applyBorder="1" applyAlignment="1">
      <alignment horizontal="right"/>
    </xf>
    <xf numFmtId="168" fontId="15" fillId="0" borderId="0" xfId="0" applyNumberFormat="1" applyFont="1" applyFill="1" applyBorder="1" applyAlignment="1">
      <alignment/>
    </xf>
    <xf numFmtId="3" fontId="19" fillId="33" borderId="10" xfId="0" applyNumberFormat="1" applyFont="1" applyFill="1" applyBorder="1" applyAlignment="1">
      <alignment horizontal="right" vertical="center"/>
    </xf>
    <xf numFmtId="171" fontId="4" fillId="33" borderId="0" xfId="0" applyNumberFormat="1" applyFont="1" applyFill="1" applyAlignment="1">
      <alignment vertical="center"/>
    </xf>
    <xf numFmtId="173" fontId="4" fillId="33" borderId="0" xfId="0" applyNumberFormat="1" applyFont="1" applyFill="1" applyAlignment="1">
      <alignment vertical="center"/>
    </xf>
    <xf numFmtId="0" fontId="92" fillId="0" borderId="0" xfId="0" applyNumberFormat="1" applyFont="1" applyFill="1" applyBorder="1" applyAlignment="1">
      <alignment/>
    </xf>
    <xf numFmtId="49" fontId="23" fillId="33" borderId="14" xfId="0" applyNumberFormat="1" applyFont="1" applyFill="1" applyBorder="1" applyAlignment="1">
      <alignment horizontal="center" vertical="center" wrapText="1"/>
    </xf>
    <xf numFmtId="0" fontId="24" fillId="33" borderId="0" xfId="0" applyFont="1" applyFill="1" applyAlignment="1">
      <alignment vertical="center"/>
    </xf>
    <xf numFmtId="0" fontId="24" fillId="33" borderId="14" xfId="0" applyFont="1" applyFill="1" applyBorder="1" applyAlignment="1">
      <alignment horizontal="left" vertical="center"/>
    </xf>
    <xf numFmtId="0" fontId="25" fillId="0" borderId="14" xfId="0" applyFont="1" applyBorder="1" applyAlignment="1">
      <alignment/>
    </xf>
    <xf numFmtId="188" fontId="25" fillId="0" borderId="14" xfId="0" applyNumberFormat="1" applyFont="1" applyFill="1" applyBorder="1" applyAlignment="1">
      <alignment horizontal="center"/>
    </xf>
    <xf numFmtId="1" fontId="25" fillId="0" borderId="14" xfId="0" applyNumberFormat="1" applyFont="1" applyFill="1" applyBorder="1" applyAlignment="1">
      <alignment horizontal="center"/>
    </xf>
    <xf numFmtId="0" fontId="24" fillId="0" borderId="14" xfId="0" applyFont="1" applyFill="1" applyBorder="1" applyAlignment="1">
      <alignment horizontal="center"/>
    </xf>
    <xf numFmtId="0" fontId="24" fillId="0" borderId="14" xfId="0" applyFont="1" applyBorder="1" applyAlignment="1">
      <alignment horizontal="center"/>
    </xf>
    <xf numFmtId="3" fontId="24" fillId="0" borderId="14" xfId="0" applyNumberFormat="1" applyFont="1" applyFill="1" applyBorder="1" applyAlignment="1">
      <alignment horizontal="center"/>
    </xf>
    <xf numFmtId="0" fontId="26" fillId="0" borderId="14" xfId="67" applyFont="1" applyFill="1" applyBorder="1" applyAlignment="1">
      <alignment horizontal="center" vertical="center"/>
    </xf>
    <xf numFmtId="0" fontId="26" fillId="0" borderId="14" xfId="67" applyFont="1" applyFill="1" applyBorder="1" applyAlignment="1">
      <alignment horizontal="center" vertical="center" wrapText="1"/>
    </xf>
    <xf numFmtId="0" fontId="26" fillId="0" borderId="14" xfId="67" applyFont="1" applyFill="1" applyBorder="1" applyAlignment="1">
      <alignment vertical="center"/>
    </xf>
    <xf numFmtId="3" fontId="26" fillId="0" borderId="14" xfId="67" applyNumberFormat="1" applyFont="1" applyFill="1" applyBorder="1" applyAlignment="1">
      <alignment vertical="center"/>
    </xf>
    <xf numFmtId="0" fontId="27" fillId="0" borderId="14" xfId="67" applyFont="1" applyFill="1" applyBorder="1" applyAlignment="1">
      <alignment horizontal="center" vertical="center"/>
    </xf>
    <xf numFmtId="0" fontId="27" fillId="0" borderId="14" xfId="67" applyFont="1" applyFill="1" applyBorder="1" applyAlignment="1">
      <alignment vertical="center"/>
    </xf>
    <xf numFmtId="0" fontId="27" fillId="0" borderId="14" xfId="67" applyFont="1" applyFill="1" applyBorder="1" applyAlignment="1">
      <alignment horizontal="left" vertical="center"/>
    </xf>
    <xf numFmtId="0" fontId="27" fillId="0" borderId="14" xfId="67" applyFont="1" applyFill="1" applyBorder="1" applyAlignment="1">
      <alignment vertical="center" wrapText="1"/>
    </xf>
    <xf numFmtId="1" fontId="27" fillId="0" borderId="14" xfId="67" applyNumberFormat="1" applyFont="1" applyFill="1" applyBorder="1" applyAlignment="1">
      <alignment horizontal="left" vertical="center" wrapText="1"/>
    </xf>
    <xf numFmtId="0" fontId="28" fillId="0" borderId="14" xfId="67" applyFont="1" applyFill="1" applyBorder="1" applyAlignment="1">
      <alignment vertical="center" wrapText="1"/>
    </xf>
    <xf numFmtId="3" fontId="21" fillId="0" borderId="10" xfId="0" applyNumberFormat="1" applyFont="1" applyFill="1" applyBorder="1" applyAlignment="1">
      <alignment horizontal="right"/>
    </xf>
    <xf numFmtId="0" fontId="93" fillId="0" borderId="0" xfId="0" applyFont="1" applyFill="1" applyAlignment="1">
      <alignment/>
    </xf>
    <xf numFmtId="3" fontId="94" fillId="0" borderId="10" xfId="0" applyNumberFormat="1" applyFont="1" applyFill="1" applyBorder="1" applyAlignment="1">
      <alignment horizontal="right"/>
    </xf>
    <xf numFmtId="3" fontId="20" fillId="0" borderId="10" xfId="0" applyNumberFormat="1" applyFont="1" applyFill="1" applyBorder="1" applyAlignment="1">
      <alignment horizontal="right"/>
    </xf>
    <xf numFmtId="0" fontId="95" fillId="0" borderId="0" xfId="0" applyFont="1" applyFill="1" applyAlignment="1">
      <alignment/>
    </xf>
    <xf numFmtId="0" fontId="28" fillId="0" borderId="14" xfId="0" applyFont="1" applyFill="1" applyBorder="1" applyAlignment="1">
      <alignment vertical="center"/>
    </xf>
    <xf numFmtId="0" fontId="26" fillId="0" borderId="15" xfId="67" applyFont="1" applyFill="1" applyBorder="1" applyAlignment="1">
      <alignment vertical="center" wrapText="1"/>
    </xf>
    <xf numFmtId="49" fontId="3" fillId="0" borderId="10" xfId="0" applyNumberFormat="1" applyFont="1" applyFill="1" applyBorder="1" applyAlignment="1">
      <alignment horizontal="left"/>
    </xf>
    <xf numFmtId="168" fontId="5" fillId="0" borderId="10" xfId="0" applyNumberFormat="1" applyFont="1" applyFill="1" applyBorder="1" applyAlignment="1">
      <alignment horizontal="right"/>
    </xf>
    <xf numFmtId="15" fontId="96" fillId="0" borderId="14" xfId="0" applyNumberFormat="1" applyFont="1" applyBorder="1" applyAlignment="1">
      <alignment horizontal="center" vertical="center"/>
    </xf>
    <xf numFmtId="0" fontId="96" fillId="0" borderId="14" xfId="0" applyFont="1" applyFill="1" applyBorder="1" applyAlignment="1">
      <alignment horizontal="center" vertical="center"/>
    </xf>
    <xf numFmtId="2" fontId="96" fillId="0" borderId="14" xfId="0" applyNumberFormat="1" applyFont="1" applyFill="1" applyBorder="1" applyAlignment="1">
      <alignment horizontal="center" vertical="center"/>
    </xf>
    <xf numFmtId="0" fontId="29" fillId="0" borderId="15" xfId="0" applyFont="1" applyFill="1" applyBorder="1" applyAlignment="1">
      <alignment horizontal="center" vertical="top" wrapText="1"/>
    </xf>
    <xf numFmtId="0" fontId="0" fillId="0" borderId="14" xfId="0" applyFont="1" applyFill="1" applyBorder="1" applyAlignment="1">
      <alignment horizontal="center" vertical="center" wrapText="1"/>
    </xf>
    <xf numFmtId="186" fontId="86" fillId="0" borderId="14" xfId="65" applyNumberFormat="1" applyFont="1" applyFill="1" applyBorder="1" applyAlignment="1">
      <alignment horizontal="left" vertical="center"/>
      <protection/>
    </xf>
    <xf numFmtId="189" fontId="86" fillId="0" borderId="0" xfId="61" applyFont="1" applyAlignment="1">
      <alignment vertical="top"/>
    </xf>
    <xf numFmtId="189" fontId="97" fillId="0" borderId="14" xfId="65" applyNumberFormat="1" applyFont="1" applyFill="1" applyBorder="1">
      <alignment/>
      <protection/>
    </xf>
    <xf numFmtId="189" fontId="86" fillId="0" borderId="0" xfId="61" applyFont="1" applyFill="1" applyBorder="1" applyAlignment="1">
      <alignment vertical="top"/>
    </xf>
    <xf numFmtId="189" fontId="86" fillId="0" borderId="0" xfId="61" applyFont="1" applyBorder="1" applyAlignment="1">
      <alignment vertical="top"/>
    </xf>
    <xf numFmtId="189" fontId="86" fillId="0" borderId="0" xfId="61" applyFont="1" applyFill="1" applyAlignment="1">
      <alignment vertical="top"/>
    </xf>
    <xf numFmtId="181" fontId="97" fillId="0" borderId="14" xfId="45" applyNumberFormat="1" applyFont="1" applyFill="1" applyBorder="1" applyAlignment="1">
      <alignment horizontal="right" vertical="top" wrapText="1"/>
    </xf>
    <xf numFmtId="181" fontId="86" fillId="0" borderId="14" xfId="45" applyNumberFormat="1" applyFont="1" applyFill="1" applyBorder="1" applyAlignment="1">
      <alignment horizontal="right" vertical="top" wrapText="1"/>
    </xf>
    <xf numFmtId="181" fontId="97" fillId="0" borderId="14" xfId="45" applyNumberFormat="1" applyFont="1" applyFill="1" applyBorder="1" applyAlignment="1">
      <alignment horizontal="right" wrapText="1"/>
    </xf>
    <xf numFmtId="169" fontId="98" fillId="0" borderId="14" xfId="0" applyNumberFormat="1" applyFont="1" applyBorder="1" applyAlignment="1">
      <alignment vertical="center"/>
    </xf>
    <xf numFmtId="169" fontId="99" fillId="0" borderId="14" xfId="0" applyNumberFormat="1" applyFont="1" applyFill="1" applyBorder="1" applyAlignment="1">
      <alignment vertical="center"/>
    </xf>
    <xf numFmtId="169" fontId="99" fillId="0" borderId="14" xfId="0" applyNumberFormat="1" applyFont="1" applyBorder="1" applyAlignment="1">
      <alignment vertical="center"/>
    </xf>
    <xf numFmtId="169" fontId="0" fillId="0" borderId="14" xfId="0" applyNumberFormat="1" applyBorder="1" applyAlignment="1">
      <alignment/>
    </xf>
    <xf numFmtId="169" fontId="86" fillId="0" borderId="14" xfId="42" applyNumberFormat="1" applyFont="1" applyFill="1" applyBorder="1" applyAlignment="1">
      <alignment horizontal="right" vertical="center"/>
    </xf>
    <xf numFmtId="193" fontId="70" fillId="34" borderId="14" xfId="44" applyNumberFormat="1" applyFont="1" applyFill="1" applyBorder="1" applyAlignment="1">
      <alignment/>
    </xf>
    <xf numFmtId="193" fontId="70" fillId="34" borderId="14" xfId="44" applyNumberFormat="1" applyFont="1" applyFill="1" applyBorder="1" applyAlignment="1">
      <alignment horizontal="center"/>
    </xf>
    <xf numFmtId="193" fontId="70" fillId="34" borderId="14" xfId="44" applyNumberFormat="1" applyFont="1" applyFill="1" applyBorder="1" applyAlignment="1">
      <alignment horizontal="right"/>
    </xf>
    <xf numFmtId="194" fontId="70" fillId="34" borderId="14" xfId="44" applyNumberFormat="1" applyFont="1" applyFill="1" applyBorder="1" applyAlignment="1">
      <alignment/>
    </xf>
    <xf numFmtId="193" fontId="70" fillId="34" borderId="14" xfId="44" applyNumberFormat="1" applyFont="1" applyFill="1" applyBorder="1" applyAlignment="1">
      <alignment/>
    </xf>
    <xf numFmtId="49" fontId="100" fillId="0" borderId="0" xfId="0" applyNumberFormat="1" applyFont="1" applyFill="1" applyAlignment="1">
      <alignment/>
    </xf>
    <xf numFmtId="0" fontId="100" fillId="0" borderId="0" xfId="0" applyFont="1" applyFill="1" applyAlignment="1">
      <alignment/>
    </xf>
    <xf numFmtId="3" fontId="100" fillId="0" borderId="0" xfId="0" applyNumberFormat="1" applyFont="1" applyFill="1" applyAlignment="1">
      <alignment/>
    </xf>
    <xf numFmtId="0" fontId="86" fillId="0" borderId="0" xfId="0" applyFont="1" applyFill="1" applyAlignment="1">
      <alignment/>
    </xf>
    <xf numFmtId="3" fontId="86" fillId="0" borderId="0" xfId="0" applyNumberFormat="1" applyFont="1" applyFill="1" applyAlignment="1">
      <alignment/>
    </xf>
    <xf numFmtId="49" fontId="1" fillId="33" borderId="16" xfId="0" applyNumberFormat="1" applyFont="1" applyFill="1" applyBorder="1" applyAlignment="1">
      <alignment horizontal="left"/>
    </xf>
    <xf numFmtId="49" fontId="1" fillId="33" borderId="17" xfId="0" applyNumberFormat="1" applyFont="1" applyFill="1" applyBorder="1" applyAlignment="1">
      <alignment horizontal="center" vertical="center"/>
    </xf>
    <xf numFmtId="49" fontId="1" fillId="33" borderId="18" xfId="0" applyNumberFormat="1" applyFont="1" applyFill="1" applyBorder="1" applyAlignment="1">
      <alignment horizontal="center" vertical="center" wrapText="1"/>
    </xf>
    <xf numFmtId="49" fontId="3" fillId="33" borderId="17" xfId="0" applyNumberFormat="1" applyFont="1" applyFill="1" applyBorder="1" applyAlignment="1">
      <alignment horizontal="left"/>
    </xf>
    <xf numFmtId="187" fontId="101" fillId="0" borderId="14" xfId="42" applyNumberFormat="1" applyFont="1" applyFill="1" applyBorder="1" applyAlignment="1">
      <alignment/>
    </xf>
    <xf numFmtId="49" fontId="7" fillId="33" borderId="17" xfId="0" applyNumberFormat="1" applyFont="1" applyFill="1" applyBorder="1" applyAlignment="1">
      <alignment horizontal="left"/>
    </xf>
    <xf numFmtId="187" fontId="101" fillId="0" borderId="19" xfId="42" applyNumberFormat="1" applyFont="1" applyFill="1" applyBorder="1" applyAlignment="1">
      <alignment horizontal="right" wrapText="1"/>
    </xf>
    <xf numFmtId="49" fontId="1" fillId="33" borderId="20" xfId="0" applyNumberFormat="1" applyFont="1" applyFill="1" applyBorder="1" applyAlignment="1">
      <alignment horizontal="left"/>
    </xf>
    <xf numFmtId="174" fontId="1" fillId="33" borderId="21" xfId="0" applyNumberFormat="1" applyFont="1" applyFill="1" applyBorder="1" applyAlignment="1">
      <alignment horizontal="right"/>
    </xf>
    <xf numFmtId="0" fontId="30" fillId="33" borderId="0" xfId="0" applyFont="1" applyFill="1" applyAlignment="1">
      <alignment vertical="center"/>
    </xf>
    <xf numFmtId="0" fontId="102" fillId="0" borderId="0" xfId="0" applyFont="1" applyFill="1" applyAlignment="1">
      <alignment horizontal="left" wrapText="1"/>
    </xf>
    <xf numFmtId="2" fontId="103" fillId="0" borderId="0" xfId="0" applyNumberFormat="1" applyFont="1" applyFill="1" applyAlignment="1">
      <alignment horizontal="right" wrapText="1"/>
    </xf>
    <xf numFmtId="2" fontId="104" fillId="0" borderId="0" xfId="0" applyNumberFormat="1" applyFont="1" applyFill="1" applyAlignment="1">
      <alignment horizontal="right"/>
    </xf>
    <xf numFmtId="0" fontId="103" fillId="0" borderId="0" xfId="0" applyFont="1" applyFill="1" applyAlignment="1">
      <alignment horizontal="center" wrapText="1"/>
    </xf>
    <xf numFmtId="0" fontId="64" fillId="0" borderId="0" xfId="0" applyFont="1" applyFill="1" applyBorder="1" applyAlignment="1">
      <alignment/>
    </xf>
    <xf numFmtId="0" fontId="29" fillId="0" borderId="0" xfId="0" applyFont="1" applyFill="1" applyBorder="1" applyAlignment="1">
      <alignment wrapText="1"/>
    </xf>
    <xf numFmtId="0" fontId="105" fillId="0" borderId="0" xfId="0" applyFont="1" applyAlignment="1">
      <alignment/>
    </xf>
    <xf numFmtId="0" fontId="0" fillId="0" borderId="0" xfId="0" applyAlignment="1">
      <alignment/>
    </xf>
    <xf numFmtId="0" fontId="0" fillId="0" borderId="0" xfId="0" applyFont="1" applyAlignment="1">
      <alignment/>
    </xf>
    <xf numFmtId="189" fontId="100" fillId="0" borderId="15" xfId="68" applyFont="1" applyBorder="1">
      <alignment/>
      <protection/>
    </xf>
    <xf numFmtId="189" fontId="100" fillId="0" borderId="22" xfId="68" applyFont="1" applyBorder="1">
      <alignment/>
      <protection/>
    </xf>
    <xf numFmtId="189" fontId="106" fillId="0" borderId="22" xfId="68" applyFont="1" applyBorder="1">
      <alignment/>
      <protection/>
    </xf>
    <xf numFmtId="0" fontId="107" fillId="35" borderId="23" xfId="0" applyFont="1" applyFill="1" applyBorder="1" applyAlignment="1">
      <alignment vertical="center"/>
    </xf>
    <xf numFmtId="186" fontId="107" fillId="35" borderId="23" xfId="68" applyNumberFormat="1" applyFont="1" applyFill="1" applyBorder="1" applyAlignment="1">
      <alignment horizontal="center" vertical="top" wrapText="1"/>
      <protection/>
    </xf>
    <xf numFmtId="189" fontId="106" fillId="0" borderId="24" xfId="68" applyFont="1" applyFill="1" applyBorder="1" applyAlignment="1">
      <alignment horizontal="justify" vertical="top" wrapText="1"/>
      <protection/>
    </xf>
    <xf numFmtId="169" fontId="106" fillId="0" borderId="23" xfId="65" applyNumberFormat="1" applyFont="1" applyFill="1" applyBorder="1" applyAlignment="1">
      <alignment horizontal="right" wrapText="1"/>
      <protection/>
    </xf>
    <xf numFmtId="189" fontId="106" fillId="0" borderId="25" xfId="68" applyFont="1" applyFill="1" applyBorder="1" applyAlignment="1">
      <alignment horizontal="justify" vertical="top" wrapText="1"/>
      <protection/>
    </xf>
    <xf numFmtId="2" fontId="106" fillId="0" borderId="26" xfId="65" applyNumberFormat="1" applyFont="1" applyFill="1" applyBorder="1" applyAlignment="1">
      <alignment horizontal="right" wrapText="1"/>
      <protection/>
    </xf>
    <xf numFmtId="189" fontId="15" fillId="0" borderId="26" xfId="68" applyFont="1" applyFill="1" applyBorder="1" applyAlignment="1">
      <alignment horizontal="justify" vertical="top" wrapText="1"/>
      <protection/>
    </xf>
    <xf numFmtId="195" fontId="106" fillId="0" borderId="26" xfId="65" applyNumberFormat="1" applyFont="1" applyFill="1" applyBorder="1" applyAlignment="1">
      <alignment horizontal="right" wrapText="1"/>
      <protection/>
    </xf>
    <xf numFmtId="189" fontId="106" fillId="0" borderId="27" xfId="68" applyFont="1" applyFill="1" applyBorder="1" applyAlignment="1">
      <alignment horizontal="justify" vertical="top" wrapText="1"/>
      <protection/>
    </xf>
    <xf numFmtId="0" fontId="100" fillId="36" borderId="15" xfId="0" applyFont="1" applyFill="1" applyBorder="1" applyAlignment="1">
      <alignment/>
    </xf>
    <xf numFmtId="0" fontId="100" fillId="36" borderId="22" xfId="0" applyFont="1" applyFill="1" applyBorder="1" applyAlignment="1">
      <alignment/>
    </xf>
    <xf numFmtId="189" fontId="106" fillId="0" borderId="26" xfId="68" applyFont="1" applyFill="1" applyBorder="1" applyAlignment="1">
      <alignment vertical="center" wrapText="1"/>
      <protection/>
    </xf>
    <xf numFmtId="2" fontId="106" fillId="0" borderId="23" xfId="65" applyNumberFormat="1" applyFont="1" applyFill="1" applyBorder="1" applyAlignment="1">
      <alignment horizontal="right" wrapText="1"/>
      <protection/>
    </xf>
    <xf numFmtId="169" fontId="106" fillId="0" borderId="26" xfId="65" applyNumberFormat="1" applyFont="1" applyFill="1" applyBorder="1" applyAlignment="1">
      <alignment horizontal="right" wrapText="1"/>
      <protection/>
    </xf>
    <xf numFmtId="189" fontId="106" fillId="0" borderId="28" xfId="68" applyFont="1" applyFill="1" applyBorder="1" applyAlignment="1">
      <alignment vertical="center" wrapText="1"/>
      <protection/>
    </xf>
    <xf numFmtId="189" fontId="106" fillId="0" borderId="23" xfId="68" applyFont="1" applyFill="1" applyBorder="1" applyAlignment="1">
      <alignment vertical="top" wrapText="1"/>
      <protection/>
    </xf>
    <xf numFmtId="195" fontId="106" fillId="0" borderId="26" xfId="56" applyNumberFormat="1" applyFont="1" applyFill="1" applyBorder="1">
      <alignment horizontal="right"/>
      <protection/>
    </xf>
    <xf numFmtId="189" fontId="106" fillId="0" borderId="26" xfId="68" applyFont="1" applyFill="1" applyBorder="1" applyAlignment="1">
      <alignment vertical="top" wrapText="1"/>
      <protection/>
    </xf>
    <xf numFmtId="189" fontId="106" fillId="0" borderId="28" xfId="68" applyFont="1" applyFill="1" applyBorder="1" applyAlignment="1">
      <alignment vertical="top" wrapText="1"/>
      <protection/>
    </xf>
    <xf numFmtId="197" fontId="106" fillId="0" borderId="23" xfId="65" applyNumberFormat="1" applyFont="1" applyFill="1" applyBorder="1" applyAlignment="1">
      <alignment horizontal="right" wrapText="1"/>
      <protection/>
    </xf>
    <xf numFmtId="189" fontId="106" fillId="0" borderId="24" xfId="68" applyFont="1" applyFill="1" applyBorder="1" applyAlignment="1">
      <alignment vertical="top" wrapText="1"/>
      <protection/>
    </xf>
    <xf numFmtId="3" fontId="106" fillId="0" borderId="23" xfId="0" applyNumberFormat="1" applyFont="1" applyFill="1" applyBorder="1" applyAlignment="1">
      <alignment horizontal="right" vertical="top" wrapText="1"/>
    </xf>
    <xf numFmtId="189" fontId="106" fillId="0" borderId="25" xfId="68" applyFont="1" applyFill="1" applyBorder="1" applyAlignment="1">
      <alignment vertical="top" wrapText="1"/>
      <protection/>
    </xf>
    <xf numFmtId="3" fontId="106" fillId="0" borderId="26" xfId="0" applyNumberFormat="1" applyFont="1" applyFill="1" applyBorder="1" applyAlignment="1">
      <alignment horizontal="right" vertical="top" wrapText="1"/>
    </xf>
    <xf numFmtId="189" fontId="106" fillId="0" borderId="27" xfId="68" applyFont="1" applyFill="1" applyBorder="1" applyAlignment="1">
      <alignment vertical="top" wrapText="1"/>
      <protection/>
    </xf>
    <xf numFmtId="3" fontId="106" fillId="0" borderId="28" xfId="0" applyNumberFormat="1" applyFont="1" applyFill="1" applyBorder="1" applyAlignment="1">
      <alignment horizontal="right" vertical="top" wrapText="1"/>
    </xf>
    <xf numFmtId="189" fontId="86" fillId="0" borderId="0" xfId="68" applyFont="1" applyAlignment="1">
      <alignment vertical="center"/>
      <protection/>
    </xf>
    <xf numFmtId="189" fontId="97" fillId="0" borderId="0" xfId="68" applyFont="1" applyFill="1" applyBorder="1" applyAlignment="1">
      <alignment horizontal="left" vertical="center"/>
      <protection/>
    </xf>
    <xf numFmtId="189" fontId="97" fillId="0" borderId="0" xfId="68" applyFont="1" applyFill="1" applyBorder="1" applyAlignment="1">
      <alignment horizontal="left" vertical="center" wrapText="1"/>
      <protection/>
    </xf>
    <xf numFmtId="189" fontId="97" fillId="0" borderId="0" xfId="68" applyFont="1" applyAlignment="1">
      <alignment vertical="center"/>
      <protection/>
    </xf>
    <xf numFmtId="189" fontId="108" fillId="0" borderId="0" xfId="68" applyFont="1">
      <alignment/>
      <protection/>
    </xf>
    <xf numFmtId="49" fontId="22" fillId="0" borderId="14" xfId="0" applyNumberFormat="1" applyFont="1" applyFill="1" applyBorder="1" applyAlignment="1">
      <alignment horizontal="center"/>
    </xf>
    <xf numFmtId="0" fontId="35" fillId="0" borderId="14" xfId="0" applyFont="1" applyFill="1" applyBorder="1" applyAlignment="1">
      <alignment vertical="center"/>
    </xf>
    <xf numFmtId="0" fontId="35" fillId="0" borderId="14" xfId="0" applyFont="1" applyFill="1" applyBorder="1" applyAlignment="1">
      <alignment horizontal="left" vertical="center" wrapText="1"/>
    </xf>
    <xf numFmtId="0" fontId="0" fillId="33" borderId="10" xfId="0" applyFont="1" applyFill="1" applyBorder="1" applyAlignment="1">
      <alignment horizontal="right"/>
    </xf>
    <xf numFmtId="171" fontId="0" fillId="33" borderId="10" xfId="0" applyNumberFormat="1" applyFont="1" applyFill="1" applyBorder="1" applyAlignment="1">
      <alignment horizontal="right"/>
    </xf>
    <xf numFmtId="49" fontId="1" fillId="33" borderId="0" xfId="0" applyNumberFormat="1" applyFont="1" applyFill="1" applyAlignment="1">
      <alignment/>
    </xf>
    <xf numFmtId="49" fontId="1" fillId="33" borderId="0" xfId="0" applyNumberFormat="1" applyFont="1" applyFill="1" applyAlignment="1">
      <alignment vertical="top"/>
    </xf>
    <xf numFmtId="3" fontId="97" fillId="0" borderId="14" xfId="61" applyNumberFormat="1" applyFont="1" applyFill="1" applyBorder="1" applyAlignment="1">
      <alignment horizontal="center" vertical="center" wrapText="1"/>
    </xf>
    <xf numFmtId="0" fontId="109" fillId="0" borderId="0" xfId="0" applyNumberFormat="1" applyFont="1" applyFill="1" applyBorder="1" applyAlignment="1">
      <alignment vertical="center"/>
    </xf>
    <xf numFmtId="0" fontId="86" fillId="0" borderId="0" xfId="0" applyNumberFormat="1" applyFont="1" applyFill="1" applyAlignment="1">
      <alignment/>
    </xf>
    <xf numFmtId="0" fontId="97" fillId="0" borderId="14" xfId="0" applyNumberFormat="1" applyFont="1" applyFill="1" applyBorder="1" applyAlignment="1">
      <alignment horizontal="center" vertical="center"/>
    </xf>
    <xf numFmtId="0" fontId="97" fillId="0" borderId="14" xfId="0" applyNumberFormat="1" applyFont="1" applyFill="1" applyBorder="1" applyAlignment="1">
      <alignment horizontal="center" vertical="center" wrapText="1"/>
    </xf>
    <xf numFmtId="0" fontId="97" fillId="0" borderId="29" xfId="0" applyNumberFormat="1" applyFont="1" applyFill="1" applyBorder="1" applyAlignment="1">
      <alignment horizontal="center" vertical="center"/>
    </xf>
    <xf numFmtId="0" fontId="86" fillId="0" borderId="14" xfId="0" applyNumberFormat="1" applyFont="1" applyFill="1" applyBorder="1" applyAlignment="1">
      <alignment/>
    </xf>
    <xf numFmtId="1" fontId="86" fillId="0" borderId="14" xfId="0" applyNumberFormat="1" applyFont="1" applyFill="1" applyBorder="1" applyAlignment="1">
      <alignment/>
    </xf>
    <xf numFmtId="1" fontId="36" fillId="0" borderId="29" xfId="0" applyNumberFormat="1" applyFont="1" applyFill="1" applyBorder="1" applyAlignment="1">
      <alignment horizontal="right" vertical="center"/>
    </xf>
    <xf numFmtId="1" fontId="86" fillId="0" borderId="0" xfId="0" applyNumberFormat="1" applyFont="1" applyFill="1" applyAlignment="1">
      <alignment/>
    </xf>
    <xf numFmtId="1" fontId="36" fillId="0" borderId="14" xfId="0" applyNumberFormat="1" applyFont="1" applyFill="1" applyBorder="1" applyAlignment="1">
      <alignment horizontal="right" vertical="center"/>
    </xf>
    <xf numFmtId="1" fontId="86" fillId="0" borderId="29" xfId="0" applyNumberFormat="1" applyFont="1" applyFill="1" applyBorder="1" applyAlignment="1">
      <alignment/>
    </xf>
    <xf numFmtId="0" fontId="86" fillId="36" borderId="14" xfId="0" applyNumberFormat="1" applyFont="1" applyFill="1" applyBorder="1" applyAlignment="1">
      <alignment/>
    </xf>
    <xf numFmtId="0" fontId="86" fillId="36" borderId="30" xfId="0" applyNumberFormat="1" applyFont="1" applyFill="1" applyBorder="1" applyAlignment="1">
      <alignment/>
    </xf>
    <xf numFmtId="1" fontId="36" fillId="0" borderId="30" xfId="0" applyNumberFormat="1" applyFont="1" applyFill="1" applyBorder="1" applyAlignment="1">
      <alignment horizontal="right" vertical="center"/>
    </xf>
    <xf numFmtId="1" fontId="36" fillId="0" borderId="31" xfId="0" applyNumberFormat="1" applyFont="1" applyFill="1" applyBorder="1" applyAlignment="1">
      <alignment horizontal="right" vertical="center"/>
    </xf>
    <xf numFmtId="0" fontId="95" fillId="0" borderId="25" xfId="0" applyNumberFormat="1" applyFont="1" applyFill="1" applyBorder="1" applyAlignment="1">
      <alignment/>
    </xf>
    <xf numFmtId="0" fontId="95" fillId="0" borderId="0" xfId="0" applyNumberFormat="1" applyFont="1" applyFill="1" applyAlignment="1">
      <alignment/>
    </xf>
    <xf numFmtId="0" fontId="97" fillId="0" borderId="0" xfId="0" applyNumberFormat="1" applyFont="1" applyFill="1" applyAlignment="1">
      <alignment/>
    </xf>
    <xf numFmtId="0" fontId="86" fillId="0" borderId="0" xfId="0" applyNumberFormat="1" applyFont="1" applyAlignment="1">
      <alignment/>
    </xf>
    <xf numFmtId="0" fontId="106" fillId="0" borderId="0" xfId="0" applyNumberFormat="1" applyFont="1" applyAlignment="1">
      <alignment/>
    </xf>
    <xf numFmtId="0" fontId="86" fillId="0" borderId="0" xfId="0" applyNumberFormat="1" applyFont="1" applyAlignment="1">
      <alignment horizontal="center"/>
    </xf>
    <xf numFmtId="0" fontId="97" fillId="37" borderId="14" xfId="0" applyNumberFormat="1" applyFont="1" applyFill="1" applyBorder="1" applyAlignment="1">
      <alignment vertical="center" wrapText="1"/>
    </xf>
    <xf numFmtId="0" fontId="97" fillId="37" borderId="23" xfId="0" applyNumberFormat="1" applyFont="1" applyFill="1" applyBorder="1" applyAlignment="1">
      <alignment vertical="center" wrapText="1"/>
    </xf>
    <xf numFmtId="0" fontId="97" fillId="37" borderId="14" xfId="0" applyNumberFormat="1" applyFont="1" applyFill="1" applyBorder="1" applyAlignment="1">
      <alignment horizontal="center" vertical="center" wrapText="1"/>
    </xf>
    <xf numFmtId="186" fontId="38" fillId="0" borderId="14" xfId="0" applyNumberFormat="1" applyFont="1" applyFill="1" applyBorder="1" applyAlignment="1">
      <alignment horizontal="left"/>
    </xf>
    <xf numFmtId="195" fontId="38" fillId="0" borderId="14" xfId="56" applyNumberFormat="1" applyFont="1" applyFill="1" applyBorder="1" applyAlignment="1">
      <alignment horizontal="right" vertical="top"/>
      <protection/>
    </xf>
    <xf numFmtId="186" fontId="36" fillId="0" borderId="14" xfId="0" applyNumberFormat="1" applyFont="1" applyFill="1" applyBorder="1" applyAlignment="1">
      <alignment horizontal="left"/>
    </xf>
    <xf numFmtId="195" fontId="36" fillId="36" borderId="14" xfId="56" applyNumberFormat="1" applyFont="1" applyFill="1" applyBorder="1" applyAlignment="1">
      <alignment horizontal="right" vertical="top"/>
      <protection/>
    </xf>
    <xf numFmtId="187" fontId="36" fillId="36" borderId="14" xfId="44" applyNumberFormat="1" applyFont="1" applyFill="1" applyBorder="1" applyAlignment="1">
      <alignment horizontal="right" vertical="top"/>
    </xf>
    <xf numFmtId="0" fontId="97" fillId="0" borderId="0" xfId="0" applyNumberFormat="1" applyFont="1" applyAlignment="1">
      <alignment/>
    </xf>
    <xf numFmtId="0" fontId="97" fillId="0" borderId="0" xfId="0" applyNumberFormat="1" applyFont="1" applyBorder="1" applyAlignment="1">
      <alignment/>
    </xf>
    <xf numFmtId="186" fontId="36" fillId="33" borderId="14" xfId="0" applyNumberFormat="1" applyFont="1" applyFill="1" applyBorder="1" applyAlignment="1">
      <alignment horizontal="left"/>
    </xf>
    <xf numFmtId="186" fontId="36" fillId="0" borderId="0" xfId="0" applyNumberFormat="1" applyFont="1" applyFill="1" applyBorder="1" applyAlignment="1">
      <alignment horizontal="left"/>
    </xf>
    <xf numFmtId="2" fontId="36" fillId="0" borderId="0" xfId="0" applyNumberFormat="1" applyFont="1" applyFill="1" applyBorder="1" applyAlignment="1">
      <alignment horizontal="left"/>
    </xf>
    <xf numFmtId="195" fontId="36" fillId="36" borderId="0" xfId="56" applyNumberFormat="1" applyFont="1" applyFill="1" applyBorder="1" applyAlignment="1">
      <alignment horizontal="right" vertical="top"/>
      <protection/>
    </xf>
    <xf numFmtId="1" fontId="36" fillId="0" borderId="0" xfId="0" applyNumberFormat="1" applyFont="1" applyFill="1" applyBorder="1" applyAlignment="1">
      <alignment horizontal="left"/>
    </xf>
    <xf numFmtId="0" fontId="38" fillId="37" borderId="14" xfId="63" applyFont="1" applyFill="1" applyBorder="1" applyAlignment="1">
      <alignment horizontal="center" vertical="center" wrapText="1"/>
      <protection/>
    </xf>
    <xf numFmtId="195" fontId="86" fillId="0" borderId="0" xfId="0" applyNumberFormat="1" applyFont="1" applyAlignment="1">
      <alignment/>
    </xf>
    <xf numFmtId="2" fontId="86" fillId="0" borderId="0" xfId="0" applyNumberFormat="1" applyFont="1" applyAlignment="1">
      <alignment/>
    </xf>
    <xf numFmtId="198" fontId="86" fillId="0" borderId="0" xfId="0" applyNumberFormat="1" applyFont="1" applyAlignment="1">
      <alignment/>
    </xf>
    <xf numFmtId="187" fontId="86" fillId="0" borderId="0" xfId="44" applyNumberFormat="1" applyFont="1" applyAlignment="1">
      <alignment/>
    </xf>
    <xf numFmtId="1" fontId="86" fillId="0" borderId="0" xfId="0" applyNumberFormat="1" applyFont="1" applyAlignment="1">
      <alignment/>
    </xf>
    <xf numFmtId="187" fontId="86" fillId="0" borderId="0" xfId="0" applyNumberFormat="1" applyFont="1" applyAlignment="1">
      <alignment/>
    </xf>
    <xf numFmtId="187" fontId="110" fillId="0" borderId="0" xfId="0" applyNumberFormat="1" applyFont="1" applyAlignment="1">
      <alignment/>
    </xf>
    <xf numFmtId="199" fontId="110" fillId="0" borderId="0" xfId="0" applyNumberFormat="1" applyFont="1" applyAlignment="1">
      <alignment/>
    </xf>
    <xf numFmtId="1" fontId="110" fillId="38" borderId="0" xfId="0" applyNumberFormat="1" applyFont="1" applyFill="1" applyAlignment="1">
      <alignment/>
    </xf>
    <xf numFmtId="0" fontId="86" fillId="0" borderId="0" xfId="0" applyNumberFormat="1" applyFont="1" applyAlignment="1" quotePrefix="1">
      <alignment/>
    </xf>
    <xf numFmtId="0" fontId="97" fillId="37" borderId="23" xfId="0" applyNumberFormat="1" applyFont="1" applyFill="1" applyBorder="1" applyAlignment="1">
      <alignment horizontal="center" vertical="center" wrapText="1"/>
    </xf>
    <xf numFmtId="0" fontId="38" fillId="37" borderId="28" xfId="63" applyFont="1" applyFill="1" applyBorder="1" applyAlignment="1">
      <alignment horizontal="center" vertical="center" wrapText="1"/>
      <protection/>
    </xf>
    <xf numFmtId="0" fontId="97" fillId="0" borderId="14" xfId="0" applyNumberFormat="1" applyFont="1" applyBorder="1" applyAlignment="1">
      <alignment vertical="center" wrapText="1"/>
    </xf>
    <xf numFmtId="187" fontId="38" fillId="36" borderId="14" xfId="44" applyNumberFormat="1" applyFont="1" applyFill="1" applyBorder="1" applyAlignment="1">
      <alignment horizontal="right" vertical="top"/>
    </xf>
    <xf numFmtId="195" fontId="38" fillId="0" borderId="14" xfId="56" applyNumberFormat="1" applyFont="1" applyFill="1" applyBorder="1" applyAlignment="1">
      <alignment horizontal="right"/>
      <protection/>
    </xf>
    <xf numFmtId="200" fontId="38" fillId="0" borderId="14" xfId="56" applyNumberFormat="1" applyFont="1" applyFill="1" applyBorder="1" applyAlignment="1">
      <alignment horizontal="right"/>
      <protection/>
    </xf>
    <xf numFmtId="201" fontId="38" fillId="0" borderId="14" xfId="56" applyNumberFormat="1" applyFont="1" applyFill="1" applyBorder="1" applyAlignment="1">
      <alignment horizontal="right" vertical="top"/>
      <protection/>
    </xf>
    <xf numFmtId="200" fontId="38" fillId="0" borderId="14" xfId="56" applyNumberFormat="1" applyFont="1" applyFill="1" applyBorder="1" applyAlignment="1">
      <alignment horizontal="right" vertical="top"/>
      <protection/>
    </xf>
    <xf numFmtId="195" fontId="36" fillId="0" borderId="14" xfId="56" applyNumberFormat="1" applyFont="1" applyFill="1" applyBorder="1" applyAlignment="1">
      <alignment horizontal="right" vertical="top"/>
      <protection/>
    </xf>
    <xf numFmtId="1" fontId="99" fillId="0" borderId="14" xfId="44" applyNumberFormat="1" applyFont="1" applyFill="1" applyBorder="1" applyAlignment="1">
      <alignment vertical="center"/>
    </xf>
    <xf numFmtId="200" fontId="99" fillId="0" borderId="14" xfId="44" applyNumberFormat="1" applyFont="1" applyFill="1" applyBorder="1" applyAlignment="1">
      <alignment horizontal="right" vertical="center"/>
    </xf>
    <xf numFmtId="169" fontId="99" fillId="0" borderId="14" xfId="44" applyNumberFormat="1" applyFont="1" applyFill="1" applyBorder="1" applyAlignment="1">
      <alignment vertical="center"/>
    </xf>
    <xf numFmtId="2" fontId="99" fillId="0" borderId="14" xfId="44" applyNumberFormat="1" applyFont="1" applyFill="1" applyBorder="1" applyAlignment="1">
      <alignment vertical="center"/>
    </xf>
    <xf numFmtId="0" fontId="107" fillId="0" borderId="0" xfId="0" applyNumberFormat="1" applyFont="1" applyAlignment="1">
      <alignment/>
    </xf>
    <xf numFmtId="0" fontId="97" fillId="0" borderId="0" xfId="0" applyNumberFormat="1" applyFont="1" applyBorder="1" applyAlignment="1">
      <alignment vertical="center" wrapText="1"/>
    </xf>
    <xf numFmtId="202" fontId="97" fillId="0" borderId="0" xfId="0" applyNumberFormat="1" applyFont="1" applyAlignment="1">
      <alignment/>
    </xf>
    <xf numFmtId="203" fontId="86" fillId="0" borderId="0" xfId="0" applyNumberFormat="1" applyFont="1" applyAlignment="1">
      <alignment/>
    </xf>
    <xf numFmtId="0" fontId="95" fillId="0" borderId="0" xfId="0" applyFont="1" applyAlignment="1">
      <alignment/>
    </xf>
    <xf numFmtId="0" fontId="93" fillId="0" borderId="0" xfId="0" applyNumberFormat="1" applyFont="1" applyAlignment="1">
      <alignment/>
    </xf>
    <xf numFmtId="201" fontId="86" fillId="0" borderId="0" xfId="0" applyNumberFormat="1" applyFont="1" applyAlignment="1">
      <alignment/>
    </xf>
    <xf numFmtId="169" fontId="86" fillId="0" borderId="0" xfId="0" applyNumberFormat="1" applyFont="1" applyAlignment="1">
      <alignment/>
    </xf>
    <xf numFmtId="0" fontId="109" fillId="0" borderId="23" xfId="0" applyNumberFormat="1" applyFont="1" applyFill="1" applyBorder="1" applyAlignment="1">
      <alignment vertical="center"/>
    </xf>
    <xf numFmtId="0" fontId="109" fillId="0" borderId="24" xfId="0" applyNumberFormat="1" applyFont="1" applyFill="1" applyBorder="1" applyAlignment="1">
      <alignment vertical="center"/>
    </xf>
    <xf numFmtId="195" fontId="38" fillId="36" borderId="14" xfId="56" applyNumberFormat="1" applyFont="1" applyFill="1" applyBorder="1" applyAlignment="1">
      <alignment horizontal="right" vertical="top"/>
      <protection/>
    </xf>
    <xf numFmtId="201" fontId="36" fillId="36" borderId="14" xfId="56" applyNumberFormat="1" applyFont="1" applyFill="1" applyBorder="1" applyAlignment="1">
      <alignment horizontal="right" vertical="top"/>
      <protection/>
    </xf>
    <xf numFmtId="17" fontId="36" fillId="0" borderId="0" xfId="63" applyNumberFormat="1" applyFont="1" applyBorder="1" applyAlignment="1">
      <alignment horizontal="left"/>
      <protection/>
    </xf>
    <xf numFmtId="2" fontId="0" fillId="0" borderId="0" xfId="0" applyNumberFormat="1" applyAlignment="1">
      <alignment/>
    </xf>
    <xf numFmtId="3" fontId="107" fillId="0" borderId="0" xfId="0" applyNumberFormat="1" applyFont="1" applyBorder="1" applyAlignment="1">
      <alignment vertical="center" wrapText="1"/>
    </xf>
    <xf numFmtId="17" fontId="38" fillId="0" borderId="0" xfId="63" applyNumberFormat="1" applyFont="1" applyBorder="1" applyAlignment="1">
      <alignment horizontal="left"/>
      <protection/>
    </xf>
    <xf numFmtId="0" fontId="95" fillId="0" borderId="0" xfId="0" applyNumberFormat="1" applyFont="1" applyAlignment="1">
      <alignment/>
    </xf>
    <xf numFmtId="202" fontId="38" fillId="36" borderId="14" xfId="56" applyNumberFormat="1" applyFont="1" applyFill="1" applyBorder="1" applyAlignment="1">
      <alignment horizontal="right" vertical="top"/>
      <protection/>
    </xf>
    <xf numFmtId="198" fontId="38" fillId="36" borderId="14" xfId="56" applyNumberFormat="1" applyFont="1" applyFill="1" applyBorder="1" applyAlignment="1">
      <alignment horizontal="right" vertical="top"/>
      <protection/>
    </xf>
    <xf numFmtId="204" fontId="36" fillId="36" borderId="14" xfId="56" applyNumberFormat="1" applyFont="1" applyFill="1" applyBorder="1" applyAlignment="1">
      <alignment horizontal="right" vertical="top"/>
      <protection/>
    </xf>
    <xf numFmtId="202" fontId="36" fillId="36" borderId="14" xfId="56" applyNumberFormat="1" applyFont="1" applyFill="1" applyBorder="1" applyAlignment="1">
      <alignment horizontal="right" vertical="top"/>
      <protection/>
    </xf>
    <xf numFmtId="205" fontId="36" fillId="36" borderId="14" xfId="56" applyNumberFormat="1" applyFont="1" applyFill="1" applyBorder="1" applyAlignment="1">
      <alignment horizontal="right" vertical="top"/>
      <protection/>
    </xf>
    <xf numFmtId="196" fontId="36" fillId="36" borderId="14" xfId="56" applyNumberFormat="1" applyFont="1" applyFill="1" applyBorder="1" applyAlignment="1">
      <alignment horizontal="right" vertical="top"/>
      <protection/>
    </xf>
    <xf numFmtId="206" fontId="36" fillId="36" borderId="14" xfId="56" applyNumberFormat="1" applyFont="1" applyFill="1" applyBorder="1" applyAlignment="1">
      <alignment horizontal="right" vertical="top"/>
      <protection/>
    </xf>
    <xf numFmtId="207" fontId="36" fillId="36" borderId="14" xfId="56" applyNumberFormat="1" applyFont="1" applyFill="1" applyBorder="1" applyAlignment="1">
      <alignment horizontal="right" vertical="top"/>
      <protection/>
    </xf>
    <xf numFmtId="201" fontId="36" fillId="0" borderId="14" xfId="56" applyNumberFormat="1" applyFont="1" applyFill="1" applyBorder="1" applyAlignment="1">
      <alignment horizontal="right" vertical="top"/>
      <protection/>
    </xf>
    <xf numFmtId="195" fontId="38" fillId="0" borderId="0" xfId="56" applyNumberFormat="1" applyFont="1" applyFill="1" applyBorder="1" applyAlignment="1">
      <alignment horizontal="right" vertical="top"/>
      <protection/>
    </xf>
    <xf numFmtId="196" fontId="36" fillId="36" borderId="0" xfId="56" applyNumberFormat="1" applyFont="1" applyFill="1" applyBorder="1" applyAlignment="1">
      <alignment horizontal="right" vertical="top"/>
      <protection/>
    </xf>
    <xf numFmtId="195" fontId="38" fillId="36" borderId="0" xfId="56" applyNumberFormat="1" applyFont="1" applyFill="1" applyBorder="1" applyAlignment="1">
      <alignment horizontal="right" vertical="top"/>
      <protection/>
    </xf>
    <xf numFmtId="9" fontId="86" fillId="0" borderId="0" xfId="73" applyFont="1" applyAlignment="1">
      <alignment/>
    </xf>
    <xf numFmtId="203" fontId="0" fillId="0" borderId="0" xfId="0" applyNumberFormat="1" applyAlignment="1">
      <alignment/>
    </xf>
    <xf numFmtId="0" fontId="109" fillId="36" borderId="0" xfId="0" applyNumberFormat="1" applyFont="1" applyFill="1" applyBorder="1" applyAlignment="1">
      <alignment horizontal="left" vertical="center"/>
    </xf>
    <xf numFmtId="208" fontId="36" fillId="36" borderId="14" xfId="56" applyNumberFormat="1" applyFont="1" applyFill="1" applyBorder="1" applyAlignment="1">
      <alignment horizontal="right" vertical="top"/>
      <protection/>
    </xf>
    <xf numFmtId="209" fontId="36" fillId="36" borderId="14" xfId="56" applyNumberFormat="1" applyFont="1" applyFill="1" applyBorder="1" applyAlignment="1">
      <alignment horizontal="right" vertical="top"/>
      <protection/>
    </xf>
    <xf numFmtId="210" fontId="36" fillId="36" borderId="14" xfId="56" applyNumberFormat="1" applyFont="1" applyFill="1" applyBorder="1" applyAlignment="1">
      <alignment horizontal="right" vertical="top"/>
      <protection/>
    </xf>
    <xf numFmtId="198" fontId="36" fillId="36" borderId="14" xfId="56" applyNumberFormat="1" applyFont="1" applyFill="1" applyBorder="1" applyAlignment="1">
      <alignment horizontal="right" vertical="top"/>
      <protection/>
    </xf>
    <xf numFmtId="169" fontId="0" fillId="0" borderId="0" xfId="0" applyNumberFormat="1" applyAlignment="1">
      <alignment/>
    </xf>
    <xf numFmtId="0" fontId="106" fillId="0" borderId="0" xfId="0" applyNumberFormat="1" applyFont="1" applyFill="1" applyAlignment="1">
      <alignment horizontal="left"/>
    </xf>
    <xf numFmtId="0" fontId="106" fillId="0" borderId="0" xfId="0" applyNumberFormat="1" applyFont="1" applyAlignment="1">
      <alignment horizontal="left"/>
    </xf>
    <xf numFmtId="0" fontId="98" fillId="37" borderId="14" xfId="0" applyNumberFormat="1" applyFont="1" applyFill="1" applyBorder="1" applyAlignment="1">
      <alignment horizontal="center" vertical="center"/>
    </xf>
    <xf numFmtId="186" fontId="38" fillId="33" borderId="14" xfId="0" applyNumberFormat="1" applyFont="1" applyFill="1" applyBorder="1" applyAlignment="1">
      <alignment horizontal="left"/>
    </xf>
    <xf numFmtId="169" fontId="97" fillId="0" borderId="14" xfId="0" applyNumberFormat="1" applyFont="1" applyFill="1" applyBorder="1" applyAlignment="1">
      <alignment/>
    </xf>
    <xf numFmtId="169" fontId="38" fillId="36" borderId="14" xfId="56" applyNumberFormat="1" applyFont="1" applyFill="1" applyBorder="1" applyAlignment="1">
      <alignment horizontal="right" vertical="top"/>
      <protection/>
    </xf>
    <xf numFmtId="169" fontId="38" fillId="0" borderId="14" xfId="56" applyNumberFormat="1" applyFont="1" applyFill="1" applyBorder="1" applyAlignment="1">
      <alignment horizontal="right" vertical="top"/>
      <protection/>
    </xf>
    <xf numFmtId="186" fontId="36" fillId="0" borderId="14" xfId="66" applyNumberFormat="1" applyFont="1" applyFill="1" applyBorder="1" applyAlignment="1">
      <alignment horizontal="left"/>
      <protection/>
    </xf>
    <xf numFmtId="169" fontId="86" fillId="36" borderId="14" xfId="0" applyNumberFormat="1" applyFont="1" applyFill="1" applyBorder="1" applyAlignment="1">
      <alignment/>
    </xf>
    <xf numFmtId="169" fontId="36" fillId="36" borderId="14" xfId="56" applyNumberFormat="1" applyFont="1" applyFill="1" applyBorder="1" applyAlignment="1">
      <alignment horizontal="right" vertical="top"/>
      <protection/>
    </xf>
    <xf numFmtId="169" fontId="86" fillId="0" borderId="14" xfId="0" applyNumberFormat="1" applyFont="1" applyFill="1" applyBorder="1" applyAlignment="1">
      <alignment/>
    </xf>
    <xf numFmtId="169" fontId="36" fillId="0" borderId="14" xfId="56" applyNumberFormat="1" applyFont="1" applyFill="1" applyBorder="1" applyAlignment="1">
      <alignment horizontal="right" vertical="top"/>
      <protection/>
    </xf>
    <xf numFmtId="169" fontId="86" fillId="0" borderId="0" xfId="0" applyNumberFormat="1" applyFont="1" applyBorder="1" applyAlignment="1">
      <alignment/>
    </xf>
    <xf numFmtId="0" fontId="96" fillId="0" borderId="0" xfId="0" applyFont="1" applyAlignment="1">
      <alignment/>
    </xf>
    <xf numFmtId="0" fontId="98" fillId="37"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96" fillId="0" borderId="0" xfId="0" applyFont="1" applyAlignment="1">
      <alignment horizontal="right"/>
    </xf>
    <xf numFmtId="187" fontId="36" fillId="0" borderId="14" xfId="0" applyNumberFormat="1" applyFont="1" applyFill="1" applyBorder="1" applyAlignment="1">
      <alignment horizontal="center" vertical="center" wrapText="1"/>
    </xf>
    <xf numFmtId="187" fontId="36" fillId="0" borderId="14" xfId="0" applyNumberFormat="1" applyFont="1" applyFill="1" applyBorder="1" applyAlignment="1">
      <alignment horizontal="left" vertical="top" wrapText="1"/>
    </xf>
    <xf numFmtId="211" fontId="86" fillId="0" borderId="14" xfId="44" applyNumberFormat="1" applyFont="1" applyFill="1" applyBorder="1" applyAlignment="1">
      <alignment horizontal="right"/>
    </xf>
    <xf numFmtId="187" fontId="86" fillId="0" borderId="14" xfId="44" applyNumberFormat="1" applyFont="1" applyFill="1" applyBorder="1" applyAlignment="1">
      <alignment horizontal="right"/>
    </xf>
    <xf numFmtId="211" fontId="36" fillId="0" borderId="14" xfId="44" applyNumberFormat="1" applyFont="1" applyFill="1" applyBorder="1" applyAlignment="1">
      <alignment horizontal="right"/>
    </xf>
    <xf numFmtId="187" fontId="36" fillId="0" borderId="14" xfId="44" applyNumberFormat="1" applyFont="1" applyFill="1" applyBorder="1" applyAlignment="1">
      <alignment horizontal="right"/>
    </xf>
    <xf numFmtId="211" fontId="36" fillId="0" borderId="32" xfId="44" applyNumberFormat="1" applyFont="1" applyFill="1" applyBorder="1" applyAlignment="1">
      <alignment horizontal="right" vertical="top"/>
    </xf>
    <xf numFmtId="169" fontId="96" fillId="0" borderId="0" xfId="0" applyNumberFormat="1" applyFont="1" applyAlignment="1">
      <alignment/>
    </xf>
    <xf numFmtId="187" fontId="36" fillId="0" borderId="14" xfId="44" applyNumberFormat="1" applyFont="1" applyFill="1" applyBorder="1" applyAlignment="1">
      <alignment horizontal="right" vertical="top"/>
    </xf>
    <xf numFmtId="187" fontId="38" fillId="0" borderId="14" xfId="0" applyNumberFormat="1" applyFont="1" applyFill="1" applyBorder="1" applyAlignment="1">
      <alignment horizontal="left" vertical="top" wrapText="1"/>
    </xf>
    <xf numFmtId="187" fontId="97" fillId="0" borderId="14" xfId="44" applyNumberFormat="1" applyFont="1" applyFill="1" applyBorder="1" applyAlignment="1">
      <alignment horizontal="right"/>
    </xf>
    <xf numFmtId="169" fontId="111" fillId="0" borderId="0" xfId="0" applyNumberFormat="1" applyFont="1" applyAlignment="1">
      <alignment/>
    </xf>
    <xf numFmtId="187" fontId="38" fillId="0" borderId="14" xfId="0" applyNumberFormat="1" applyFont="1" applyFill="1" applyBorder="1" applyAlignment="1">
      <alignment horizontal="center" vertical="center" wrapText="1"/>
    </xf>
    <xf numFmtId="1" fontId="96" fillId="0" borderId="0" xfId="0" applyNumberFormat="1" applyFont="1" applyAlignment="1">
      <alignment/>
    </xf>
    <xf numFmtId="211" fontId="36" fillId="36" borderId="14" xfId="44" applyNumberFormat="1" applyFont="1" applyFill="1" applyBorder="1" applyAlignment="1">
      <alignment horizontal="right" vertical="top"/>
    </xf>
    <xf numFmtId="167" fontId="36" fillId="0" borderId="14" xfId="44" applyNumberFormat="1" applyFont="1" applyFill="1" applyBorder="1" applyAlignment="1">
      <alignment horizontal="right" vertical="top"/>
    </xf>
    <xf numFmtId="187" fontId="36" fillId="0" borderId="14" xfId="44" applyNumberFormat="1" applyFont="1" applyFill="1" applyBorder="1" applyAlignment="1">
      <alignment vertical="center"/>
    </xf>
    <xf numFmtId="187" fontId="86" fillId="0" borderId="14" xfId="44" applyNumberFormat="1" applyFont="1" applyFill="1" applyBorder="1" applyAlignment="1">
      <alignment vertical="center"/>
    </xf>
    <xf numFmtId="187" fontId="36" fillId="36" borderId="14" xfId="44" applyNumberFormat="1" applyFont="1" applyFill="1" applyBorder="1" applyAlignment="1">
      <alignment vertical="center"/>
    </xf>
    <xf numFmtId="187" fontId="38" fillId="0" borderId="14" xfId="44" applyNumberFormat="1" applyFont="1" applyFill="1" applyBorder="1" applyAlignment="1">
      <alignment horizontal="right" vertical="top"/>
    </xf>
    <xf numFmtId="0" fontId="38" fillId="0" borderId="14" xfId="0" applyFont="1" applyFill="1" applyBorder="1" applyAlignment="1">
      <alignment horizontal="center" vertical="top" wrapText="1"/>
    </xf>
    <xf numFmtId="211" fontId="34" fillId="0" borderId="14" xfId="0" applyNumberFormat="1" applyFont="1" applyFill="1" applyBorder="1" applyAlignment="1">
      <alignment horizontal="left" vertical="top" wrapText="1"/>
    </xf>
    <xf numFmtId="167" fontId="86" fillId="0" borderId="14" xfId="44" applyNumberFormat="1" applyFont="1" applyFill="1" applyBorder="1" applyAlignment="1" quotePrefix="1">
      <alignment horizontal="right"/>
    </xf>
    <xf numFmtId="187" fontId="86" fillId="0" borderId="14" xfId="44" applyNumberFormat="1" applyFont="1" applyFill="1" applyBorder="1" applyAlignment="1" quotePrefix="1">
      <alignment horizontal="right"/>
    </xf>
    <xf numFmtId="167" fontId="36" fillId="36" borderId="14" xfId="44" applyNumberFormat="1" applyFont="1" applyFill="1" applyBorder="1" applyAlignment="1">
      <alignment horizontal="right" vertical="top"/>
    </xf>
    <xf numFmtId="211" fontId="86" fillId="0" borderId="14" xfId="44" applyNumberFormat="1" applyFont="1" applyFill="1" applyBorder="1" applyAlignment="1" quotePrefix="1">
      <alignment horizontal="right"/>
    </xf>
    <xf numFmtId="211" fontId="38" fillId="0" borderId="14" xfId="0" applyNumberFormat="1" applyFont="1" applyFill="1" applyBorder="1" applyAlignment="1">
      <alignment horizontal="center" vertical="top" wrapText="1"/>
    </xf>
    <xf numFmtId="211" fontId="38" fillId="0" borderId="14" xfId="0" applyNumberFormat="1" applyFont="1" applyFill="1" applyBorder="1" applyAlignment="1">
      <alignment horizontal="left" vertical="top" wrapText="1"/>
    </xf>
    <xf numFmtId="211" fontId="38" fillId="36" borderId="14" xfId="44" applyNumberFormat="1" applyFont="1" applyFill="1" applyBorder="1" applyAlignment="1">
      <alignment horizontal="right" vertical="top"/>
    </xf>
    <xf numFmtId="169" fontId="112" fillId="0" borderId="0" xfId="0" applyNumberFormat="1" applyFont="1" applyAlignment="1">
      <alignment/>
    </xf>
    <xf numFmtId="211" fontId="36" fillId="0" borderId="14" xfId="0" applyNumberFormat="1" applyFont="1" applyFill="1" applyBorder="1" applyAlignment="1">
      <alignment horizontal="left" vertical="top" wrapText="1"/>
    </xf>
    <xf numFmtId="1" fontId="86" fillId="0" borderId="14" xfId="44" applyNumberFormat="1" applyFont="1" applyFill="1" applyBorder="1" applyAlignment="1">
      <alignment horizontal="right"/>
    </xf>
    <xf numFmtId="211" fontId="36" fillId="0" borderId="14" xfId="0" applyNumberFormat="1" applyFont="1" applyFill="1" applyBorder="1" applyAlignment="1">
      <alignment horizontal="center" vertical="center" wrapText="1"/>
    </xf>
    <xf numFmtId="1" fontId="97" fillId="0" borderId="14" xfId="44" applyNumberFormat="1" applyFont="1" applyFill="1" applyBorder="1" applyAlignment="1">
      <alignment horizontal="right"/>
    </xf>
    <xf numFmtId="187" fontId="97" fillId="0" borderId="14" xfId="44" applyNumberFormat="1" applyFont="1" applyFill="1" applyBorder="1" applyAlignment="1" quotePrefix="1">
      <alignment horizontal="right"/>
    </xf>
    <xf numFmtId="0" fontId="38" fillId="0" borderId="0" xfId="0" applyFont="1" applyFill="1" applyBorder="1" applyAlignment="1">
      <alignment horizontal="center" vertical="top" wrapText="1"/>
    </xf>
    <xf numFmtId="211" fontId="38" fillId="0" borderId="0" xfId="44" applyNumberFormat="1" applyFont="1" applyFill="1" applyBorder="1" applyAlignment="1">
      <alignment horizontal="right" vertical="top"/>
    </xf>
    <xf numFmtId="0" fontId="86" fillId="0" borderId="0" xfId="0" applyFont="1" applyAlignment="1">
      <alignment/>
    </xf>
    <xf numFmtId="0" fontId="96" fillId="0" borderId="0" xfId="0" applyFont="1" applyFill="1" applyAlignment="1">
      <alignment/>
    </xf>
    <xf numFmtId="2" fontId="96" fillId="0" borderId="0" xfId="0" applyNumberFormat="1" applyFont="1" applyAlignment="1">
      <alignment/>
    </xf>
    <xf numFmtId="2" fontId="111" fillId="38" borderId="0" xfId="0" applyNumberFormat="1" applyFont="1" applyFill="1" applyAlignment="1">
      <alignment/>
    </xf>
    <xf numFmtId="2" fontId="113" fillId="0" borderId="0" xfId="0" applyNumberFormat="1" applyFont="1" applyFill="1" applyAlignment="1">
      <alignment/>
    </xf>
    <xf numFmtId="0" fontId="96" fillId="38" borderId="0" xfId="0" applyFont="1" applyFill="1" applyAlignment="1">
      <alignment/>
    </xf>
    <xf numFmtId="187" fontId="36" fillId="0" borderId="14" xfId="0" applyNumberFormat="1" applyFont="1" applyFill="1" applyBorder="1" applyAlignment="1">
      <alignment horizontal="center" vertical="top" wrapText="1"/>
    </xf>
    <xf numFmtId="169" fontId="96" fillId="0" borderId="0" xfId="0" applyNumberFormat="1" applyFont="1" applyFill="1" applyAlignment="1">
      <alignment/>
    </xf>
    <xf numFmtId="169" fontId="86" fillId="0" borderId="14" xfId="0" applyNumberFormat="1" applyFont="1" applyBorder="1" applyAlignment="1">
      <alignment/>
    </xf>
    <xf numFmtId="167" fontId="86" fillId="0" borderId="14" xfId="44" applyNumberFormat="1" applyFont="1" applyFill="1" applyBorder="1" applyAlignment="1">
      <alignment horizontal="right"/>
    </xf>
    <xf numFmtId="187" fontId="96" fillId="0" borderId="14" xfId="0" applyNumberFormat="1" applyFont="1" applyFill="1" applyBorder="1" applyAlignment="1">
      <alignment/>
    </xf>
    <xf numFmtId="187" fontId="36" fillId="0" borderId="14" xfId="0" applyNumberFormat="1" applyFont="1" applyFill="1" applyBorder="1" applyAlignment="1">
      <alignment horizontal="right" vertical="top" wrapText="1"/>
    </xf>
    <xf numFmtId="169" fontId="86" fillId="0" borderId="14" xfId="44" applyNumberFormat="1" applyFont="1" applyFill="1" applyBorder="1" applyAlignment="1">
      <alignment horizontal="right"/>
    </xf>
    <xf numFmtId="169" fontId="97" fillId="0" borderId="14" xfId="44" applyNumberFormat="1" applyFont="1" applyFill="1" applyBorder="1" applyAlignment="1">
      <alignment horizontal="right"/>
    </xf>
    <xf numFmtId="0" fontId="97" fillId="0" borderId="0" xfId="0" applyFont="1" applyFill="1" applyAlignment="1">
      <alignment/>
    </xf>
    <xf numFmtId="0" fontId="114" fillId="0" borderId="0" xfId="0" applyFont="1" applyFill="1" applyAlignment="1">
      <alignment/>
    </xf>
    <xf numFmtId="0" fontId="109" fillId="0" borderId="33" xfId="0" applyNumberFormat="1" applyFont="1" applyFill="1" applyBorder="1" applyAlignment="1">
      <alignment vertical="center"/>
    </xf>
    <xf numFmtId="0" fontId="98" fillId="0" borderId="23" xfId="0" applyFont="1" applyFill="1" applyBorder="1" applyAlignment="1">
      <alignment horizontal="center" vertical="center" wrapText="1"/>
    </xf>
    <xf numFmtId="0" fontId="97" fillId="0" borderId="23" xfId="0" applyNumberFormat="1" applyFont="1" applyFill="1" applyBorder="1" applyAlignment="1">
      <alignment horizontal="center" vertical="center" wrapText="1"/>
    </xf>
    <xf numFmtId="0" fontId="98" fillId="0" borderId="15" xfId="0" applyFont="1" applyFill="1" applyBorder="1" applyAlignment="1">
      <alignment horizontal="right" vertical="top"/>
    </xf>
    <xf numFmtId="211" fontId="99" fillId="0" borderId="34" xfId="0" applyNumberFormat="1" applyFont="1" applyFill="1" applyBorder="1" applyAlignment="1">
      <alignment horizontal="left" vertical="top"/>
    </xf>
    <xf numFmtId="0" fontId="99" fillId="0" borderId="34" xfId="0" applyNumberFormat="1" applyFont="1" applyFill="1" applyBorder="1" applyAlignment="1">
      <alignment horizontal="right" vertical="top"/>
    </xf>
    <xf numFmtId="1" fontId="99" fillId="0" borderId="34" xfId="0" applyNumberFormat="1" applyFont="1" applyFill="1" applyBorder="1" applyAlignment="1">
      <alignment horizontal="right" vertical="top"/>
    </xf>
    <xf numFmtId="1" fontId="96" fillId="0" borderId="0" xfId="0" applyNumberFormat="1" applyFont="1" applyFill="1" applyAlignment="1">
      <alignment/>
    </xf>
    <xf numFmtId="211" fontId="99" fillId="0" borderId="33" xfId="0" applyNumberFormat="1" applyFont="1" applyFill="1" applyBorder="1" applyAlignment="1">
      <alignment horizontal="left" vertical="top"/>
    </xf>
    <xf numFmtId="2" fontId="99" fillId="0" borderId="34" xfId="0" applyNumberFormat="1" applyFont="1" applyFill="1" applyBorder="1" applyAlignment="1">
      <alignment horizontal="right" vertical="top"/>
    </xf>
    <xf numFmtId="212" fontId="99" fillId="0" borderId="34" xfId="0" applyNumberFormat="1" applyFont="1" applyFill="1" applyBorder="1" applyAlignment="1">
      <alignment horizontal="right" vertical="top"/>
    </xf>
    <xf numFmtId="169" fontId="99" fillId="0" borderId="34" xfId="0" applyNumberFormat="1" applyFont="1" applyFill="1" applyBorder="1" applyAlignment="1">
      <alignment horizontal="right" vertical="top"/>
    </xf>
    <xf numFmtId="211" fontId="98" fillId="0" borderId="33" xfId="0" applyNumberFormat="1" applyFont="1" applyFill="1" applyBorder="1" applyAlignment="1">
      <alignment horizontal="left" vertical="top"/>
    </xf>
    <xf numFmtId="187" fontId="96" fillId="0" borderId="0" xfId="0" applyNumberFormat="1" applyFont="1" applyFill="1" applyAlignment="1">
      <alignment/>
    </xf>
    <xf numFmtId="0" fontId="98" fillId="0" borderId="34" xfId="0" applyFont="1" applyFill="1" applyBorder="1" applyAlignment="1">
      <alignment horizontal="right" vertical="top"/>
    </xf>
    <xf numFmtId="211" fontId="99" fillId="0" borderId="14" xfId="0" applyNumberFormat="1" applyFont="1" applyFill="1" applyBorder="1" applyAlignment="1">
      <alignment horizontal="left" vertical="top"/>
    </xf>
    <xf numFmtId="2" fontId="99" fillId="0" borderId="14" xfId="0" applyNumberFormat="1" applyFont="1" applyFill="1" applyBorder="1" applyAlignment="1">
      <alignment horizontal="right" vertical="top"/>
    </xf>
    <xf numFmtId="187" fontId="99" fillId="0" borderId="33" xfId="0" applyNumberFormat="1" applyFont="1" applyFill="1" applyBorder="1" applyAlignment="1">
      <alignment horizontal="right" vertical="top"/>
    </xf>
    <xf numFmtId="191" fontId="99" fillId="0" borderId="34" xfId="0" applyNumberFormat="1" applyFont="1" applyFill="1" applyBorder="1" applyAlignment="1">
      <alignment horizontal="right" vertical="top"/>
    </xf>
    <xf numFmtId="187" fontId="99" fillId="0" borderId="34" xfId="0" applyNumberFormat="1" applyFont="1" applyFill="1" applyBorder="1" applyAlignment="1">
      <alignment horizontal="right" vertical="top"/>
    </xf>
    <xf numFmtId="190" fontId="99" fillId="0" borderId="34" xfId="0" applyNumberFormat="1" applyFont="1" applyFill="1" applyBorder="1" applyAlignment="1">
      <alignment horizontal="right" vertical="top"/>
    </xf>
    <xf numFmtId="211" fontId="99" fillId="0" borderId="34" xfId="0" applyNumberFormat="1" applyFont="1" applyFill="1" applyBorder="1" applyAlignment="1">
      <alignment horizontal="right" vertical="top"/>
    </xf>
    <xf numFmtId="167" fontId="99" fillId="0" borderId="33" xfId="0" applyNumberFormat="1" applyFont="1" applyFill="1" applyBorder="1" applyAlignment="1">
      <alignment horizontal="right" vertical="top"/>
    </xf>
    <xf numFmtId="2" fontId="86" fillId="0" borderId="14" xfId="44" applyNumberFormat="1" applyFont="1" applyFill="1" applyBorder="1" applyAlignment="1" quotePrefix="1">
      <alignment horizontal="right"/>
    </xf>
    <xf numFmtId="1" fontId="86" fillId="0" borderId="32" xfId="44" applyNumberFormat="1" applyFont="1" applyFill="1" applyBorder="1" applyAlignment="1" quotePrefix="1">
      <alignment horizontal="right"/>
    </xf>
    <xf numFmtId="1" fontId="86" fillId="0" borderId="33" xfId="44" applyNumberFormat="1" applyFont="1" applyFill="1" applyBorder="1" applyAlignment="1" quotePrefix="1">
      <alignment horizontal="right"/>
    </xf>
    <xf numFmtId="167" fontId="99" fillId="0" borderId="34" xfId="0" applyNumberFormat="1" applyFont="1" applyFill="1" applyBorder="1" applyAlignment="1">
      <alignment horizontal="right" vertical="top"/>
    </xf>
    <xf numFmtId="1" fontId="86" fillId="0" borderId="14" xfId="44" applyNumberFormat="1" applyFont="1" applyFill="1" applyBorder="1" applyAlignment="1" quotePrefix="1">
      <alignment horizontal="right"/>
    </xf>
    <xf numFmtId="187" fontId="86" fillId="0" borderId="33" xfId="44" applyNumberFormat="1" applyFont="1" applyFill="1" applyBorder="1" applyAlignment="1" quotePrefix="1">
      <alignment horizontal="right"/>
    </xf>
    <xf numFmtId="187" fontId="99" fillId="0" borderId="34" xfId="44" applyNumberFormat="1" applyFont="1" applyFill="1" applyBorder="1" applyAlignment="1">
      <alignment horizontal="right" vertical="top"/>
    </xf>
    <xf numFmtId="211" fontId="99" fillId="0" borderId="15" xfId="0" applyNumberFormat="1" applyFont="1" applyFill="1" applyBorder="1" applyAlignment="1">
      <alignment horizontal="left" vertical="top"/>
    </xf>
    <xf numFmtId="187" fontId="86" fillId="0" borderId="32" xfId="44" applyNumberFormat="1" applyFont="1" applyFill="1" applyBorder="1" applyAlignment="1" quotePrefix="1">
      <alignment horizontal="right"/>
    </xf>
    <xf numFmtId="187" fontId="99" fillId="0" borderId="0" xfId="44" applyNumberFormat="1" applyFont="1" applyFill="1" applyBorder="1" applyAlignment="1">
      <alignment horizontal="right" vertical="top"/>
    </xf>
    <xf numFmtId="2" fontId="86" fillId="0" borderId="33" xfId="44" applyNumberFormat="1" applyFont="1" applyFill="1" applyBorder="1" applyAlignment="1" quotePrefix="1">
      <alignment horizontal="right"/>
    </xf>
    <xf numFmtId="211" fontId="98" fillId="0" borderId="34" xfId="0" applyNumberFormat="1" applyFont="1" applyFill="1" applyBorder="1" applyAlignment="1">
      <alignment horizontal="left" vertical="top"/>
    </xf>
    <xf numFmtId="187" fontId="98" fillId="0" borderId="34" xfId="0" applyNumberFormat="1" applyFont="1" applyFill="1" applyBorder="1" applyAlignment="1">
      <alignment horizontal="right" vertical="top"/>
    </xf>
    <xf numFmtId="0" fontId="99" fillId="0" borderId="14" xfId="0" applyFont="1" applyFill="1" applyBorder="1" applyAlignment="1">
      <alignment horizontal="left" vertical="top"/>
    </xf>
    <xf numFmtId="211" fontId="36" fillId="0" borderId="14" xfId="0" applyNumberFormat="1" applyFont="1" applyFill="1" applyBorder="1" applyAlignment="1">
      <alignment horizontal="right" vertical="top" wrapText="1"/>
    </xf>
    <xf numFmtId="211" fontId="38" fillId="0" borderId="14" xfId="62" applyNumberFormat="1" applyFont="1" applyFill="1" applyBorder="1" applyAlignment="1" applyProtection="1">
      <alignment/>
      <protection/>
    </xf>
    <xf numFmtId="211" fontId="38" fillId="0" borderId="14" xfId="44" applyNumberFormat="1" applyFont="1" applyFill="1" applyBorder="1" applyAlignment="1">
      <alignment horizontal="right" vertical="top"/>
    </xf>
    <xf numFmtId="213" fontId="99" fillId="0" borderId="34" xfId="0" applyNumberFormat="1" applyFont="1" applyFill="1" applyBorder="1" applyAlignment="1">
      <alignment horizontal="right" vertical="top"/>
    </xf>
    <xf numFmtId="214" fontId="99" fillId="0" borderId="34" xfId="0" applyNumberFormat="1" applyFont="1" applyFill="1" applyBorder="1" applyAlignment="1">
      <alignment horizontal="right" vertical="top"/>
    </xf>
    <xf numFmtId="213" fontId="99" fillId="0" borderId="14" xfId="0" applyNumberFormat="1" applyFont="1" applyFill="1" applyBorder="1" applyAlignment="1">
      <alignment horizontal="right" vertical="top"/>
    </xf>
    <xf numFmtId="169" fontId="99" fillId="0" borderId="14" xfId="0" applyNumberFormat="1" applyFont="1" applyFill="1" applyBorder="1" applyAlignment="1">
      <alignment horizontal="right" vertical="top"/>
    </xf>
    <xf numFmtId="214" fontId="99" fillId="0" borderId="14" xfId="0" applyNumberFormat="1" applyFont="1" applyFill="1" applyBorder="1" applyAlignment="1">
      <alignment horizontal="right" vertical="top"/>
    </xf>
    <xf numFmtId="190" fontId="99" fillId="0" borderId="14" xfId="0" applyNumberFormat="1" applyFont="1" applyFill="1" applyBorder="1" applyAlignment="1">
      <alignment horizontal="right" vertical="top"/>
    </xf>
    <xf numFmtId="167" fontId="98" fillId="0" borderId="34" xfId="0" applyNumberFormat="1" applyFont="1" applyFill="1" applyBorder="1" applyAlignment="1">
      <alignment horizontal="right" vertical="top"/>
    </xf>
    <xf numFmtId="190" fontId="98" fillId="0" borderId="34" xfId="0" applyNumberFormat="1" applyFont="1" applyFill="1" applyBorder="1" applyAlignment="1">
      <alignment horizontal="right" vertical="top"/>
    </xf>
    <xf numFmtId="211" fontId="99" fillId="0" borderId="0" xfId="0" applyNumberFormat="1" applyFont="1" applyFill="1" applyBorder="1" applyAlignment="1">
      <alignment horizontal="right" vertical="top"/>
    </xf>
    <xf numFmtId="0" fontId="86" fillId="0" borderId="0" xfId="0" applyNumberFormat="1" applyFont="1" applyFill="1" applyAlignment="1">
      <alignment horizontal="left" wrapText="1"/>
    </xf>
    <xf numFmtId="187" fontId="99" fillId="0" borderId="0" xfId="0" applyNumberFormat="1" applyFont="1" applyFill="1" applyBorder="1" applyAlignment="1">
      <alignment horizontal="right" vertical="top"/>
    </xf>
    <xf numFmtId="0" fontId="96" fillId="0" borderId="0" xfId="0" applyNumberFormat="1" applyFont="1" applyFill="1" applyAlignment="1">
      <alignment/>
    </xf>
    <xf numFmtId="192" fontId="96" fillId="0" borderId="0" xfId="0" applyNumberFormat="1" applyFont="1" applyFill="1" applyAlignment="1">
      <alignment/>
    </xf>
    <xf numFmtId="203" fontId="96" fillId="0" borderId="0" xfId="0" applyNumberFormat="1" applyFont="1" applyFill="1" applyAlignment="1">
      <alignment/>
    </xf>
    <xf numFmtId="49" fontId="2" fillId="0" borderId="14" xfId="0" applyNumberFormat="1" applyFont="1" applyFill="1" applyBorder="1" applyAlignment="1">
      <alignment horizontal="center" vertical="center" wrapText="1"/>
    </xf>
    <xf numFmtId="0" fontId="4" fillId="0" borderId="0" xfId="0" applyFont="1" applyFill="1" applyBorder="1" applyAlignment="1">
      <alignment vertical="center"/>
    </xf>
    <xf numFmtId="49" fontId="5" fillId="0" borderId="14" xfId="0" applyNumberFormat="1" applyFont="1" applyFill="1" applyBorder="1" applyAlignment="1">
      <alignment horizontal="left" vertical="center"/>
    </xf>
    <xf numFmtId="174" fontId="3" fillId="0" borderId="14" xfId="0" applyNumberFormat="1" applyFont="1" applyFill="1" applyBorder="1" applyAlignment="1">
      <alignment horizontal="right" vertical="center"/>
    </xf>
    <xf numFmtId="168" fontId="3" fillId="0" borderId="14" xfId="0" applyNumberFormat="1" applyFont="1" applyFill="1" applyBorder="1" applyAlignment="1">
      <alignment horizontal="right" vertical="center"/>
    </xf>
    <xf numFmtId="215" fontId="5" fillId="33" borderId="10" xfId="0" applyNumberFormat="1" applyFont="1" applyFill="1" applyBorder="1" applyAlignment="1">
      <alignment horizontal="right"/>
    </xf>
    <xf numFmtId="216" fontId="5" fillId="33" borderId="10" xfId="0" applyNumberFormat="1" applyFont="1" applyFill="1" applyBorder="1" applyAlignment="1">
      <alignment horizontal="right"/>
    </xf>
    <xf numFmtId="180" fontId="5" fillId="33" borderId="10" xfId="0" applyNumberFormat="1" applyFont="1" applyFill="1" applyBorder="1" applyAlignment="1">
      <alignment horizontal="right"/>
    </xf>
    <xf numFmtId="1" fontId="0" fillId="0" borderId="0" xfId="0" applyNumberFormat="1" applyFont="1" applyFill="1" applyBorder="1" applyAlignment="1">
      <alignment/>
    </xf>
    <xf numFmtId="49" fontId="7" fillId="33" borderId="0" xfId="0" applyNumberFormat="1" applyFont="1" applyFill="1" applyAlignment="1">
      <alignment vertical="top"/>
    </xf>
    <xf numFmtId="49" fontId="1" fillId="33" borderId="0" xfId="0" applyNumberFormat="1" applyFont="1" applyFill="1" applyAlignment="1">
      <alignment horizontal="left"/>
    </xf>
    <xf numFmtId="49" fontId="6" fillId="33" borderId="0" xfId="0" applyNumberFormat="1" applyFont="1" applyFill="1" applyAlignment="1">
      <alignment horizontal="left"/>
    </xf>
    <xf numFmtId="49" fontId="22" fillId="0" borderId="0" xfId="0" applyNumberFormat="1" applyFont="1" applyFill="1" applyAlignment="1">
      <alignment horizontal="left"/>
    </xf>
    <xf numFmtId="49" fontId="23" fillId="33" borderId="0" xfId="0" applyNumberFormat="1" applyFont="1" applyFill="1" applyAlignment="1">
      <alignment horizontal="left"/>
    </xf>
    <xf numFmtId="49" fontId="2" fillId="33" borderId="0" xfId="0" applyNumberFormat="1" applyFont="1" applyFill="1" applyAlignment="1">
      <alignment horizontal="left"/>
    </xf>
    <xf numFmtId="49" fontId="1" fillId="33" borderId="0" xfId="0" applyNumberFormat="1" applyFont="1" applyFill="1" applyAlignment="1">
      <alignment horizontal="left" vertical="center"/>
    </xf>
    <xf numFmtId="49" fontId="1" fillId="33" borderId="35" xfId="0" applyNumberFormat="1" applyFont="1" applyFill="1" applyBorder="1" applyAlignment="1">
      <alignment horizontal="center" vertical="center" wrapText="1"/>
    </xf>
    <xf numFmtId="49" fontId="1" fillId="33" borderId="36" xfId="0" applyNumberFormat="1" applyFont="1" applyFill="1" applyBorder="1" applyAlignment="1">
      <alignment horizontal="center" vertical="center" wrapText="1"/>
    </xf>
    <xf numFmtId="49" fontId="1" fillId="33" borderId="37" xfId="0" applyNumberFormat="1" applyFont="1" applyFill="1" applyBorder="1" applyAlignment="1">
      <alignment horizontal="center" vertical="center" wrapText="1"/>
    </xf>
    <xf numFmtId="49" fontId="1" fillId="33" borderId="38" xfId="0" applyNumberFormat="1"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49" fontId="7" fillId="33" borderId="35" xfId="0" applyNumberFormat="1" applyFont="1" applyFill="1" applyBorder="1" applyAlignment="1">
      <alignment horizontal="center" vertical="center" wrapText="1"/>
    </xf>
    <xf numFmtId="49" fontId="7" fillId="33" borderId="36" xfId="0" applyNumberFormat="1" applyFont="1" applyFill="1" applyBorder="1" applyAlignment="1">
      <alignment horizontal="center" vertical="center" wrapText="1"/>
    </xf>
    <xf numFmtId="49" fontId="1" fillId="33" borderId="35"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wrapText="1"/>
    </xf>
    <xf numFmtId="49" fontId="1" fillId="33" borderId="40" xfId="0" applyNumberFormat="1" applyFont="1" applyFill="1" applyBorder="1" applyAlignment="1">
      <alignment horizontal="center" wrapText="1"/>
    </xf>
    <xf numFmtId="49" fontId="1" fillId="33" borderId="38" xfId="0" applyNumberFormat="1" applyFont="1" applyFill="1" applyBorder="1" applyAlignment="1">
      <alignment horizontal="center" wrapText="1"/>
    </xf>
    <xf numFmtId="49" fontId="1" fillId="33" borderId="37" xfId="0" applyNumberFormat="1" applyFont="1" applyFill="1" applyBorder="1" applyAlignment="1">
      <alignment horizontal="center"/>
    </xf>
    <xf numFmtId="49" fontId="1" fillId="33" borderId="38" xfId="0" applyNumberFormat="1" applyFont="1" applyFill="1" applyBorder="1" applyAlignment="1">
      <alignment horizontal="center"/>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6" fillId="0" borderId="14" xfId="0" applyNumberFormat="1" applyFont="1" applyFill="1" applyBorder="1" applyAlignment="1">
      <alignment horizontal="center"/>
    </xf>
    <xf numFmtId="49" fontId="14" fillId="0" borderId="14" xfId="0" applyNumberFormat="1" applyFont="1" applyFill="1" applyBorder="1" applyAlignment="1">
      <alignment horizontal="center" vertical="center"/>
    </xf>
    <xf numFmtId="49" fontId="14" fillId="33" borderId="14" xfId="0" applyNumberFormat="1" applyFont="1" applyFill="1" applyBorder="1" applyAlignment="1">
      <alignment horizontal="center" wrapText="1"/>
    </xf>
    <xf numFmtId="49" fontId="7" fillId="33" borderId="14" xfId="0" applyNumberFormat="1" applyFont="1" applyFill="1" applyBorder="1" applyAlignment="1">
      <alignment horizontal="center" wrapText="1"/>
    </xf>
    <xf numFmtId="49" fontId="14" fillId="0" borderId="15" xfId="0" applyNumberFormat="1" applyFont="1" applyFill="1" applyBorder="1" applyAlignment="1">
      <alignment horizontal="center" vertical="center"/>
    </xf>
    <xf numFmtId="49" fontId="14" fillId="0" borderId="32" xfId="0" applyNumberFormat="1" applyFont="1" applyFill="1" applyBorder="1" applyAlignment="1">
      <alignment horizontal="center" vertical="center"/>
    </xf>
    <xf numFmtId="49" fontId="20" fillId="33" borderId="0" xfId="0" applyNumberFormat="1" applyFont="1" applyFill="1" applyAlignment="1">
      <alignment horizontal="left" wrapText="1"/>
    </xf>
    <xf numFmtId="0" fontId="20" fillId="33" borderId="0" xfId="0" applyFont="1" applyFill="1" applyAlignment="1">
      <alignment horizontal="left" wrapText="1"/>
    </xf>
    <xf numFmtId="49" fontId="14" fillId="33" borderId="0" xfId="0" applyNumberFormat="1" applyFont="1" applyFill="1" applyAlignment="1">
      <alignment horizontal="left" wrapText="1"/>
    </xf>
    <xf numFmtId="49" fontId="14" fillId="33" borderId="15" xfId="0" applyNumberFormat="1" applyFont="1" applyFill="1" applyBorder="1" applyAlignment="1">
      <alignment horizontal="center"/>
    </xf>
    <xf numFmtId="49" fontId="14" fillId="33" borderId="22" xfId="0" applyNumberFormat="1" applyFont="1" applyFill="1" applyBorder="1" applyAlignment="1">
      <alignment horizontal="center"/>
    </xf>
    <xf numFmtId="49" fontId="14" fillId="33" borderId="32" xfId="0" applyNumberFormat="1" applyFont="1" applyFill="1" applyBorder="1" applyAlignment="1">
      <alignment horizontal="center"/>
    </xf>
    <xf numFmtId="49" fontId="14" fillId="0" borderId="14" xfId="0" applyNumberFormat="1" applyFont="1" applyFill="1" applyBorder="1" applyAlignment="1">
      <alignment horizontal="center" vertical="center" wrapText="1"/>
    </xf>
    <xf numFmtId="49" fontId="14" fillId="33" borderId="24" xfId="0" applyNumberFormat="1" applyFont="1" applyFill="1" applyBorder="1" applyAlignment="1">
      <alignment horizontal="center" vertical="center" wrapText="1"/>
    </xf>
    <xf numFmtId="49" fontId="14" fillId="33" borderId="41" xfId="0" applyNumberFormat="1" applyFont="1" applyFill="1" applyBorder="1" applyAlignment="1">
      <alignment horizontal="center" vertical="center" wrapText="1"/>
    </xf>
    <xf numFmtId="49" fontId="14" fillId="33" borderId="25" xfId="0" applyNumberFormat="1" applyFont="1" applyFill="1" applyBorder="1" applyAlignment="1">
      <alignment horizontal="center" vertical="center" wrapText="1"/>
    </xf>
    <xf numFmtId="49" fontId="14" fillId="33" borderId="42" xfId="0" applyNumberFormat="1" applyFont="1" applyFill="1" applyBorder="1" applyAlignment="1">
      <alignment horizontal="center" vertical="center" wrapText="1"/>
    </xf>
    <xf numFmtId="49" fontId="14" fillId="33" borderId="27" xfId="0" applyNumberFormat="1" applyFont="1" applyFill="1" applyBorder="1" applyAlignment="1">
      <alignment horizontal="center" vertical="center" wrapText="1"/>
    </xf>
    <xf numFmtId="49" fontId="14" fillId="33" borderId="19" xfId="0" applyNumberFormat="1" applyFont="1" applyFill="1" applyBorder="1" applyAlignment="1">
      <alignment horizontal="center" vertical="center" wrapText="1"/>
    </xf>
    <xf numFmtId="49" fontId="20" fillId="33" borderId="0" xfId="0" applyNumberFormat="1" applyFont="1" applyFill="1" applyAlignment="1">
      <alignment horizontal="left"/>
    </xf>
    <xf numFmtId="49" fontId="14" fillId="33" borderId="0" xfId="0" applyNumberFormat="1" applyFont="1" applyFill="1" applyAlignment="1">
      <alignment horizontal="left"/>
    </xf>
    <xf numFmtId="49" fontId="14" fillId="33" borderId="14" xfId="0" applyNumberFormat="1" applyFont="1" applyFill="1" applyBorder="1" applyAlignment="1">
      <alignment horizontal="center" vertical="center" wrapText="1"/>
    </xf>
    <xf numFmtId="186" fontId="14" fillId="33" borderId="14" xfId="0" applyNumberFormat="1" applyFont="1" applyFill="1" applyBorder="1" applyAlignment="1">
      <alignment horizontal="center" wrapText="1"/>
    </xf>
    <xf numFmtId="49" fontId="14" fillId="33" borderId="37" xfId="0" applyNumberFormat="1" applyFont="1" applyFill="1" applyBorder="1" applyAlignment="1">
      <alignment horizontal="center" vertical="center"/>
    </xf>
    <xf numFmtId="49" fontId="14" fillId="33" borderId="40" xfId="0" applyNumberFormat="1" applyFont="1" applyFill="1" applyBorder="1" applyAlignment="1">
      <alignment horizontal="center" vertical="center"/>
    </xf>
    <xf numFmtId="49" fontId="14" fillId="33" borderId="38" xfId="0" applyNumberFormat="1" applyFont="1" applyFill="1" applyBorder="1" applyAlignment="1">
      <alignment horizontal="center" vertical="center"/>
    </xf>
    <xf numFmtId="49" fontId="14" fillId="33" borderId="0" xfId="0" applyNumberFormat="1" applyFont="1" applyFill="1" applyAlignment="1">
      <alignment horizontal="left" vertical="top"/>
    </xf>
    <xf numFmtId="49" fontId="14" fillId="33" borderId="35" xfId="0" applyNumberFormat="1" applyFont="1" applyFill="1" applyBorder="1" applyAlignment="1">
      <alignment horizontal="center" vertical="center" wrapText="1"/>
    </xf>
    <xf numFmtId="49" fontId="14" fillId="33" borderId="39" xfId="0" applyNumberFormat="1" applyFont="1" applyFill="1" applyBorder="1" applyAlignment="1">
      <alignment horizontal="center" vertical="center" wrapText="1"/>
    </xf>
    <xf numFmtId="49" fontId="14" fillId="33" borderId="36" xfId="0" applyNumberFormat="1" applyFont="1" applyFill="1" applyBorder="1" applyAlignment="1">
      <alignment horizontal="center" vertical="center" wrapText="1"/>
    </xf>
    <xf numFmtId="49" fontId="14" fillId="33" borderId="43" xfId="0" applyNumberFormat="1" applyFont="1" applyFill="1" applyBorder="1" applyAlignment="1">
      <alignment horizontal="center" vertical="center"/>
    </xf>
    <xf numFmtId="49" fontId="14" fillId="33" borderId="11" xfId="0" applyNumberFormat="1" applyFont="1" applyFill="1" applyBorder="1" applyAlignment="1">
      <alignment horizontal="center" vertical="center"/>
    </xf>
    <xf numFmtId="49" fontId="14" fillId="33" borderId="44"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37" xfId="0" applyNumberFormat="1" applyFont="1" applyFill="1" applyBorder="1" applyAlignment="1">
      <alignment horizontal="center" vertical="center" wrapText="1"/>
    </xf>
    <xf numFmtId="49" fontId="14" fillId="33" borderId="38"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xf>
    <xf numFmtId="49" fontId="2" fillId="33" borderId="38" xfId="0" applyNumberFormat="1" applyFont="1" applyFill="1" applyBorder="1" applyAlignment="1">
      <alignment horizontal="center" vertical="center"/>
    </xf>
    <xf numFmtId="0" fontId="2" fillId="33" borderId="0" xfId="0" applyFont="1" applyFill="1" applyAlignment="1">
      <alignment horizontal="left" wrapText="1"/>
    </xf>
    <xf numFmtId="49" fontId="2" fillId="33" borderId="0" xfId="0" applyNumberFormat="1" applyFont="1" applyFill="1" applyAlignment="1">
      <alignment horizontal="left" wrapText="1"/>
    </xf>
    <xf numFmtId="49" fontId="1" fillId="33" borderId="0" xfId="0" applyNumberFormat="1" applyFont="1" applyFill="1" applyAlignment="1">
      <alignment horizontal="left" vertical="top"/>
    </xf>
    <xf numFmtId="49" fontId="2" fillId="33" borderId="35"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33" borderId="38" xfId="0" applyNumberFormat="1" applyFont="1" applyFill="1" applyBorder="1" applyAlignment="1">
      <alignment horizontal="center" vertical="center"/>
    </xf>
    <xf numFmtId="49" fontId="1" fillId="33" borderId="0" xfId="0" applyNumberFormat="1" applyFont="1" applyFill="1" applyAlignment="1">
      <alignment horizontal="left" vertical="top" wrapText="1"/>
    </xf>
    <xf numFmtId="49" fontId="1" fillId="33" borderId="35" xfId="0" applyNumberFormat="1" applyFont="1" applyFill="1" applyBorder="1" applyAlignment="1">
      <alignment horizontal="center"/>
    </xf>
    <xf numFmtId="49" fontId="1" fillId="33" borderId="36" xfId="0" applyNumberFormat="1" applyFont="1" applyFill="1" applyBorder="1" applyAlignment="1">
      <alignment horizontal="center"/>
    </xf>
    <xf numFmtId="174" fontId="3" fillId="33" borderId="37" xfId="0" applyNumberFormat="1" applyFont="1" applyFill="1" applyBorder="1" applyAlignment="1">
      <alignment horizontal="right"/>
    </xf>
    <xf numFmtId="174" fontId="3" fillId="33" borderId="38" xfId="0" applyNumberFormat="1" applyFont="1" applyFill="1" applyBorder="1" applyAlignment="1">
      <alignment horizontal="right"/>
    </xf>
    <xf numFmtId="49" fontId="1" fillId="33" borderId="40" xfId="0" applyNumberFormat="1" applyFont="1" applyFill="1" applyBorder="1" applyAlignment="1">
      <alignment horizontal="center"/>
    </xf>
    <xf numFmtId="49" fontId="7" fillId="33" borderId="37" xfId="0" applyNumberFormat="1" applyFont="1" applyFill="1" applyBorder="1" applyAlignment="1">
      <alignment horizontal="center" wrapText="1"/>
    </xf>
    <xf numFmtId="49" fontId="7" fillId="33" borderId="38" xfId="0" applyNumberFormat="1" applyFont="1" applyFill="1" applyBorder="1" applyAlignment="1">
      <alignment horizontal="center" wrapText="1"/>
    </xf>
    <xf numFmtId="49" fontId="1" fillId="33" borderId="35" xfId="0" applyNumberFormat="1" applyFont="1" applyFill="1" applyBorder="1" applyAlignment="1">
      <alignment horizontal="right"/>
    </xf>
    <xf numFmtId="49" fontId="1" fillId="33" borderId="36" xfId="0" applyNumberFormat="1" applyFont="1" applyFill="1" applyBorder="1" applyAlignment="1">
      <alignment horizontal="right"/>
    </xf>
    <xf numFmtId="49" fontId="1" fillId="33" borderId="43"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49" fontId="1" fillId="33" borderId="44" xfId="0" applyNumberFormat="1" applyFont="1" applyFill="1" applyBorder="1" applyAlignment="1">
      <alignment horizontal="center" vertical="center"/>
    </xf>
    <xf numFmtId="49" fontId="1" fillId="33" borderId="13" xfId="0" applyNumberFormat="1" applyFont="1" applyFill="1" applyBorder="1" applyAlignment="1">
      <alignment horizontal="center" vertical="center"/>
    </xf>
    <xf numFmtId="49" fontId="7" fillId="33" borderId="0" xfId="0" applyNumberFormat="1" applyFont="1" applyFill="1" applyAlignment="1">
      <alignment horizontal="left" vertical="top" wrapText="1"/>
    </xf>
    <xf numFmtId="49" fontId="2" fillId="33" borderId="35"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49" fontId="8" fillId="33" borderId="35" xfId="0" applyNumberFormat="1" applyFont="1" applyFill="1" applyBorder="1" applyAlignment="1">
      <alignment horizontal="center" vertical="center" wrapText="1"/>
    </xf>
    <xf numFmtId="49" fontId="8" fillId="33" borderId="36"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38" xfId="0" applyNumberFormat="1" applyFont="1" applyFill="1" applyBorder="1" applyAlignment="1">
      <alignment horizontal="center" vertical="center" wrapText="1"/>
    </xf>
    <xf numFmtId="49" fontId="1" fillId="33" borderId="40" xfId="0" applyNumberFormat="1" applyFont="1" applyFill="1" applyBorder="1" applyAlignment="1">
      <alignment horizontal="center" vertical="center" wrapText="1"/>
    </xf>
    <xf numFmtId="49" fontId="2" fillId="33" borderId="45" xfId="0" applyNumberFormat="1" applyFont="1" applyFill="1" applyBorder="1" applyAlignment="1">
      <alignment horizontal="left" wrapText="1"/>
    </xf>
    <xf numFmtId="49" fontId="2" fillId="33" borderId="46" xfId="0" applyNumberFormat="1" applyFont="1" applyFill="1" applyBorder="1" applyAlignment="1">
      <alignment horizontal="left" wrapText="1"/>
    </xf>
    <xf numFmtId="49" fontId="2" fillId="33" borderId="47" xfId="0" applyNumberFormat="1" applyFont="1" applyFill="1" applyBorder="1" applyAlignment="1">
      <alignment horizontal="left" wrapText="1"/>
    </xf>
    <xf numFmtId="49" fontId="1" fillId="33" borderId="40" xfId="0" applyNumberFormat="1" applyFont="1" applyFill="1" applyBorder="1" applyAlignment="1">
      <alignment horizontal="center" vertical="center"/>
    </xf>
    <xf numFmtId="49" fontId="2" fillId="33" borderId="35" xfId="0" applyNumberFormat="1" applyFont="1" applyFill="1" applyBorder="1" applyAlignment="1">
      <alignment horizontal="center" vertical="top"/>
    </xf>
    <xf numFmtId="49" fontId="2" fillId="33" borderId="36" xfId="0" applyNumberFormat="1" applyFont="1" applyFill="1" applyBorder="1" applyAlignment="1">
      <alignment horizontal="center" vertical="top"/>
    </xf>
    <xf numFmtId="49" fontId="2" fillId="33" borderId="37" xfId="0" applyNumberFormat="1" applyFont="1" applyFill="1" applyBorder="1" applyAlignment="1">
      <alignment horizontal="center"/>
    </xf>
    <xf numFmtId="49" fontId="2" fillId="33" borderId="40" xfId="0" applyNumberFormat="1" applyFont="1" applyFill="1" applyBorder="1" applyAlignment="1">
      <alignment horizontal="center"/>
    </xf>
    <xf numFmtId="49" fontId="2" fillId="33" borderId="38" xfId="0" applyNumberFormat="1" applyFont="1" applyFill="1" applyBorder="1" applyAlignment="1">
      <alignment horizontal="center"/>
    </xf>
    <xf numFmtId="49" fontId="2" fillId="33" borderId="45" xfId="0" applyNumberFormat="1" applyFont="1" applyFill="1" applyBorder="1" applyAlignment="1">
      <alignment horizontal="left"/>
    </xf>
    <xf numFmtId="49" fontId="2" fillId="33" borderId="46" xfId="0" applyNumberFormat="1" applyFont="1" applyFill="1" applyBorder="1" applyAlignment="1">
      <alignment horizontal="left"/>
    </xf>
    <xf numFmtId="49" fontId="2" fillId="33" borderId="47" xfId="0" applyNumberFormat="1" applyFont="1" applyFill="1" applyBorder="1" applyAlignment="1">
      <alignment horizontal="left"/>
    </xf>
    <xf numFmtId="49" fontId="2" fillId="33" borderId="0" xfId="0" applyNumberFormat="1" applyFont="1" applyFill="1" applyAlignment="1">
      <alignment horizontal="left" vertical="center"/>
    </xf>
    <xf numFmtId="49" fontId="9" fillId="33" borderId="0" xfId="0" applyNumberFormat="1" applyFont="1" applyFill="1" applyAlignment="1">
      <alignment horizontal="left"/>
    </xf>
    <xf numFmtId="49" fontId="2" fillId="33" borderId="0" xfId="0" applyNumberFormat="1" applyFont="1" applyFill="1" applyAlignment="1">
      <alignment horizontal="left" vertical="center" wrapText="1"/>
    </xf>
    <xf numFmtId="49" fontId="1" fillId="33" borderId="39" xfId="0" applyNumberFormat="1" applyFont="1" applyFill="1" applyBorder="1" applyAlignment="1">
      <alignment horizontal="center" vertical="center" wrapText="1"/>
    </xf>
    <xf numFmtId="49" fontId="1" fillId="33" borderId="43"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49" fontId="1" fillId="33" borderId="44"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49" fontId="7" fillId="33" borderId="0" xfId="0" applyNumberFormat="1" applyFont="1" applyFill="1" applyAlignment="1">
      <alignment horizontal="left" vertical="top"/>
    </xf>
    <xf numFmtId="0" fontId="1" fillId="33" borderId="35" xfId="0" applyFont="1" applyFill="1" applyBorder="1" applyAlignment="1">
      <alignment horizontal="center" vertical="center" wrapText="1"/>
    </xf>
    <xf numFmtId="0" fontId="1" fillId="33" borderId="36" xfId="0" applyFont="1" applyFill="1" applyBorder="1" applyAlignment="1">
      <alignment horizontal="center" vertical="center" wrapText="1"/>
    </xf>
    <xf numFmtId="49" fontId="10" fillId="33" borderId="0" xfId="0" applyNumberFormat="1" applyFont="1" applyFill="1" applyAlignment="1">
      <alignment horizontal="left" vertical="top"/>
    </xf>
    <xf numFmtId="49" fontId="1" fillId="33" borderId="43"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43" xfId="0" applyNumberFormat="1" applyFont="1" applyFill="1" applyBorder="1" applyAlignment="1">
      <alignment horizontal="center" wrapText="1"/>
    </xf>
    <xf numFmtId="49" fontId="1" fillId="33" borderId="11" xfId="0" applyNumberFormat="1" applyFont="1" applyFill="1" applyBorder="1" applyAlignment="1">
      <alignment horizontal="center" wrapText="1"/>
    </xf>
    <xf numFmtId="49" fontId="1" fillId="33" borderId="44" xfId="0" applyNumberFormat="1" applyFont="1" applyFill="1" applyBorder="1" applyAlignment="1">
      <alignment horizontal="center" wrapText="1"/>
    </xf>
    <xf numFmtId="49" fontId="1" fillId="33" borderId="13" xfId="0" applyNumberFormat="1" applyFont="1" applyFill="1" applyBorder="1" applyAlignment="1">
      <alignment horizont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49" fontId="2" fillId="33" borderId="48" xfId="0" applyNumberFormat="1" applyFont="1" applyFill="1" applyBorder="1" applyAlignment="1">
      <alignment horizontal="center" vertical="center"/>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8" fillId="33" borderId="0" xfId="0" applyNumberFormat="1" applyFont="1" applyFill="1" applyAlignment="1">
      <alignment horizontal="center" vertical="center" wrapText="1"/>
    </xf>
    <xf numFmtId="49" fontId="7" fillId="33" borderId="37" xfId="0" applyNumberFormat="1" applyFont="1" applyFill="1" applyBorder="1" applyAlignment="1">
      <alignment horizontal="center"/>
    </xf>
    <xf numFmtId="49" fontId="7" fillId="33" borderId="40" xfId="0" applyNumberFormat="1" applyFont="1" applyFill="1" applyBorder="1" applyAlignment="1">
      <alignment horizontal="center"/>
    </xf>
    <xf numFmtId="49" fontId="7" fillId="33" borderId="38" xfId="0" applyNumberFormat="1" applyFont="1" applyFill="1" applyBorder="1" applyAlignment="1">
      <alignment horizontal="center"/>
    </xf>
    <xf numFmtId="0" fontId="1" fillId="33" borderId="37" xfId="0" applyFont="1" applyFill="1" applyBorder="1" applyAlignment="1">
      <alignment horizontal="center" wrapText="1"/>
    </xf>
    <xf numFmtId="0" fontId="1" fillId="33" borderId="40" xfId="0" applyFont="1" applyFill="1" applyBorder="1" applyAlignment="1">
      <alignment horizontal="center" wrapText="1"/>
    </xf>
    <xf numFmtId="0" fontId="1" fillId="33" borderId="38" xfId="0" applyFont="1" applyFill="1" applyBorder="1" applyAlignment="1">
      <alignment horizontal="center" wrapText="1"/>
    </xf>
    <xf numFmtId="49" fontId="7" fillId="33" borderId="0" xfId="0" applyNumberFormat="1" applyFont="1" applyFill="1" applyAlignment="1">
      <alignment horizontal="left"/>
    </xf>
    <xf numFmtId="0" fontId="26" fillId="0" borderId="14" xfId="67" applyFont="1" applyFill="1" applyBorder="1" applyAlignment="1">
      <alignment horizontal="center" vertical="center"/>
    </xf>
    <xf numFmtId="0" fontId="26" fillId="0" borderId="14" xfId="67" applyFont="1" applyFill="1" applyBorder="1" applyAlignment="1">
      <alignment horizontal="center" vertical="center" wrapText="1"/>
    </xf>
    <xf numFmtId="0" fontId="95" fillId="0" borderId="14" xfId="0" applyFont="1" applyFill="1" applyBorder="1" applyAlignment="1">
      <alignment horizontal="center" wrapText="1"/>
    </xf>
    <xf numFmtId="186" fontId="95" fillId="0" borderId="14" xfId="0" applyNumberFormat="1" applyFont="1" applyFill="1" applyBorder="1" applyAlignment="1">
      <alignment horizontal="center" wrapText="1"/>
    </xf>
    <xf numFmtId="0" fontId="95" fillId="0" borderId="0" xfId="0" applyFont="1" applyFill="1" applyAlignment="1">
      <alignment horizontal="left" vertical="center" wrapText="1"/>
    </xf>
    <xf numFmtId="49" fontId="2" fillId="0" borderId="0" xfId="0" applyNumberFormat="1" applyFont="1" applyFill="1" applyBorder="1" applyAlignment="1">
      <alignment horizontal="left"/>
    </xf>
    <xf numFmtId="49" fontId="7" fillId="0" borderId="0" xfId="0" applyNumberFormat="1" applyFont="1" applyFill="1" applyBorder="1" applyAlignment="1">
      <alignment horizontal="left" vertical="center"/>
    </xf>
    <xf numFmtId="49" fontId="2"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1" fillId="33" borderId="49" xfId="0" applyNumberFormat="1" applyFont="1" applyFill="1" applyBorder="1" applyAlignment="1">
      <alignment horizontal="center" vertical="center"/>
    </xf>
    <xf numFmtId="49" fontId="1" fillId="33" borderId="50" xfId="0" applyNumberFormat="1" applyFont="1" applyFill="1" applyBorder="1" applyAlignment="1">
      <alignment horizontal="center" vertical="center"/>
    </xf>
    <xf numFmtId="49" fontId="1" fillId="33" borderId="51" xfId="0" applyNumberFormat="1" applyFont="1" applyFill="1" applyBorder="1" applyAlignment="1">
      <alignment horizontal="center" vertical="center"/>
    </xf>
    <xf numFmtId="49" fontId="1" fillId="33" borderId="52"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179" fontId="5" fillId="33" borderId="37" xfId="0" applyNumberFormat="1" applyFont="1" applyFill="1" applyBorder="1" applyAlignment="1">
      <alignment horizontal="right"/>
    </xf>
    <xf numFmtId="179" fontId="5" fillId="33" borderId="38" xfId="0" applyNumberFormat="1" applyFont="1" applyFill="1" applyBorder="1" applyAlignment="1">
      <alignment horizontal="right"/>
    </xf>
    <xf numFmtId="0" fontId="2" fillId="33" borderId="0" xfId="0" applyFont="1" applyFill="1" applyAlignment="1">
      <alignment horizontal="left"/>
    </xf>
    <xf numFmtId="49" fontId="2" fillId="33" borderId="37" xfId="0" applyNumberFormat="1" applyFont="1" applyFill="1" applyBorder="1" applyAlignment="1">
      <alignment horizontal="left" vertical="center"/>
    </xf>
    <xf numFmtId="49" fontId="2" fillId="33" borderId="40" xfId="0" applyNumberFormat="1" applyFont="1" applyFill="1" applyBorder="1" applyAlignment="1">
      <alignment horizontal="left" vertical="center"/>
    </xf>
    <xf numFmtId="49" fontId="2" fillId="33" borderId="38" xfId="0" applyNumberFormat="1" applyFont="1" applyFill="1" applyBorder="1" applyAlignment="1">
      <alignment horizontal="left" vertical="center"/>
    </xf>
    <xf numFmtId="0" fontId="109" fillId="0" borderId="53" xfId="0" applyNumberFormat="1" applyFont="1" applyFill="1" applyBorder="1" applyAlignment="1">
      <alignment horizontal="center" vertical="center"/>
    </xf>
    <xf numFmtId="0" fontId="109" fillId="0" borderId="54" xfId="0" applyNumberFormat="1" applyFont="1" applyFill="1" applyBorder="1" applyAlignment="1">
      <alignment horizontal="center" vertical="center"/>
    </xf>
    <xf numFmtId="0" fontId="97" fillId="0" borderId="55" xfId="0" applyNumberFormat="1" applyFont="1" applyFill="1" applyBorder="1" applyAlignment="1">
      <alignment horizontal="left" vertical="center" wrapText="1"/>
    </xf>
    <xf numFmtId="0" fontId="97" fillId="36" borderId="55" xfId="0" applyNumberFormat="1" applyFont="1" applyFill="1" applyBorder="1" applyAlignment="1">
      <alignment horizontal="left" vertical="center" wrapText="1"/>
    </xf>
    <xf numFmtId="0" fontId="97" fillId="36" borderId="56" xfId="0" applyNumberFormat="1" applyFont="1" applyFill="1" applyBorder="1" applyAlignment="1">
      <alignment horizontal="left" vertical="center" wrapText="1"/>
    </xf>
    <xf numFmtId="0" fontId="97" fillId="0" borderId="57" xfId="0" applyNumberFormat="1" applyFont="1" applyFill="1" applyBorder="1" applyAlignment="1">
      <alignment horizontal="center" vertical="center"/>
    </xf>
    <xf numFmtId="0" fontId="97" fillId="0" borderId="55" xfId="0" applyNumberFormat="1" applyFont="1" applyFill="1" applyBorder="1" applyAlignment="1">
      <alignment horizontal="center" vertical="center"/>
    </xf>
    <xf numFmtId="0" fontId="97" fillId="0" borderId="53" xfId="0" applyNumberFormat="1" applyFont="1" applyFill="1" applyBorder="1" applyAlignment="1">
      <alignment horizontal="center" vertical="center"/>
    </xf>
    <xf numFmtId="0" fontId="97" fillId="0" borderId="14" xfId="0" applyNumberFormat="1" applyFont="1" applyFill="1" applyBorder="1" applyAlignment="1">
      <alignment horizontal="center" vertical="center"/>
    </xf>
    <xf numFmtId="0" fontId="38" fillId="37" borderId="14" xfId="0" applyFont="1" applyFill="1" applyBorder="1" applyAlignment="1">
      <alignment horizontal="center" vertical="center" wrapText="1"/>
    </xf>
    <xf numFmtId="0" fontId="97" fillId="37" borderId="14" xfId="0" applyNumberFormat="1" applyFont="1" applyFill="1" applyBorder="1" applyAlignment="1">
      <alignment horizontal="center" vertical="center" wrapText="1"/>
    </xf>
    <xf numFmtId="0" fontId="97" fillId="0" borderId="0" xfId="0" applyNumberFormat="1" applyFont="1" applyBorder="1" applyAlignment="1">
      <alignment horizontal="left" vertical="top"/>
    </xf>
    <xf numFmtId="0" fontId="38" fillId="37" borderId="14" xfId="63" applyFont="1" applyFill="1" applyBorder="1" applyAlignment="1">
      <alignment horizontal="center" vertical="center"/>
      <protection/>
    </xf>
    <xf numFmtId="0" fontId="38" fillId="37" borderId="23" xfId="63" applyFont="1" applyFill="1" applyBorder="1" applyAlignment="1">
      <alignment horizontal="center" vertical="center" wrapText="1"/>
      <protection/>
    </xf>
    <xf numFmtId="0" fontId="38" fillId="37" borderId="28" xfId="63" applyFont="1" applyFill="1" applyBorder="1" applyAlignment="1">
      <alignment horizontal="center" vertical="center" wrapText="1"/>
      <protection/>
    </xf>
    <xf numFmtId="0" fontId="38" fillId="37" borderId="14" xfId="63" applyFont="1" applyFill="1" applyBorder="1" applyAlignment="1">
      <alignment horizontal="center" vertical="center" wrapText="1"/>
      <protection/>
    </xf>
    <xf numFmtId="0" fontId="98" fillId="36" borderId="0" xfId="0" applyNumberFormat="1" applyFont="1" applyFill="1" applyBorder="1" applyAlignment="1">
      <alignment horizontal="left" vertical="center"/>
    </xf>
    <xf numFmtId="0" fontId="97" fillId="0" borderId="28" xfId="0" applyNumberFormat="1" applyFont="1" applyBorder="1" applyAlignment="1">
      <alignment horizontal="center"/>
    </xf>
    <xf numFmtId="0" fontId="98" fillId="36" borderId="14" xfId="0" applyNumberFormat="1" applyFont="1" applyFill="1" applyBorder="1" applyAlignment="1">
      <alignment horizontal="center" vertical="center"/>
    </xf>
    <xf numFmtId="0" fontId="97" fillId="37" borderId="15" xfId="0" applyNumberFormat="1" applyFont="1" applyFill="1" applyBorder="1" applyAlignment="1">
      <alignment horizontal="center" vertical="center" wrapText="1"/>
    </xf>
    <xf numFmtId="0" fontId="97" fillId="37" borderId="32" xfId="0" applyNumberFormat="1" applyFont="1" applyFill="1" applyBorder="1" applyAlignment="1">
      <alignment horizontal="center" vertical="center" wrapText="1"/>
    </xf>
    <xf numFmtId="0" fontId="97" fillId="37" borderId="23" xfId="0" applyNumberFormat="1" applyFont="1" applyFill="1" applyBorder="1" applyAlignment="1">
      <alignment horizontal="center" vertical="center" wrapText="1"/>
    </xf>
    <xf numFmtId="0" fontId="97" fillId="37" borderId="28" xfId="0" applyNumberFormat="1" applyFont="1" applyFill="1" applyBorder="1" applyAlignment="1">
      <alignment horizontal="center" vertical="center" wrapText="1"/>
    </xf>
    <xf numFmtId="0" fontId="97" fillId="37" borderId="24" xfId="0" applyNumberFormat="1" applyFont="1" applyFill="1" applyBorder="1" applyAlignment="1">
      <alignment horizontal="center" vertical="center" wrapText="1"/>
    </xf>
    <xf numFmtId="0" fontId="97" fillId="37" borderId="58" xfId="0" applyNumberFormat="1" applyFont="1" applyFill="1" applyBorder="1" applyAlignment="1">
      <alignment horizontal="center" vertical="center" wrapText="1"/>
    </xf>
    <xf numFmtId="0" fontId="97" fillId="37" borderId="41" xfId="0" applyNumberFormat="1" applyFont="1" applyFill="1" applyBorder="1" applyAlignment="1">
      <alignment horizontal="center" vertical="center" wrapText="1"/>
    </xf>
    <xf numFmtId="0" fontId="38" fillId="37" borderId="15" xfId="63" applyFont="1" applyFill="1" applyBorder="1" applyAlignment="1">
      <alignment horizontal="center" vertical="center"/>
      <protection/>
    </xf>
    <xf numFmtId="0" fontId="38" fillId="37" borderId="32" xfId="63" applyFont="1" applyFill="1" applyBorder="1" applyAlignment="1">
      <alignment horizontal="center" vertical="center"/>
      <protection/>
    </xf>
    <xf numFmtId="0" fontId="109" fillId="36" borderId="33" xfId="0" applyNumberFormat="1" applyFont="1" applyFill="1" applyBorder="1" applyAlignment="1">
      <alignment horizontal="left" vertical="center"/>
    </xf>
    <xf numFmtId="0" fontId="109" fillId="36" borderId="0" xfId="0" applyNumberFormat="1" applyFont="1" applyFill="1" applyBorder="1" applyAlignment="1">
      <alignment horizontal="left" vertical="center"/>
    </xf>
    <xf numFmtId="0" fontId="38" fillId="37" borderId="15" xfId="63" applyFont="1" applyFill="1" applyBorder="1" applyAlignment="1">
      <alignment horizontal="center" vertical="center" wrapText="1"/>
      <protection/>
    </xf>
    <xf numFmtId="0" fontId="38" fillId="37" borderId="32" xfId="63" applyFont="1" applyFill="1" applyBorder="1" applyAlignment="1">
      <alignment horizontal="center" vertical="center" wrapText="1"/>
      <protection/>
    </xf>
    <xf numFmtId="0" fontId="97" fillId="37" borderId="0" xfId="0" applyNumberFormat="1" applyFont="1" applyFill="1" applyBorder="1" applyAlignment="1">
      <alignment horizontal="center" vertical="center" wrapText="1"/>
    </xf>
    <xf numFmtId="0" fontId="97" fillId="37" borderId="33" xfId="0" applyNumberFormat="1" applyFont="1" applyFill="1" applyBorder="1" applyAlignment="1">
      <alignment horizontal="center" vertical="center" wrapText="1"/>
    </xf>
    <xf numFmtId="0" fontId="97" fillId="37" borderId="14" xfId="0" applyNumberFormat="1" applyFont="1" applyFill="1" applyBorder="1" applyAlignment="1">
      <alignment horizontal="center"/>
    </xf>
    <xf numFmtId="0" fontId="97" fillId="37" borderId="22" xfId="0" applyNumberFormat="1" applyFont="1" applyFill="1" applyBorder="1" applyAlignment="1">
      <alignment horizontal="center" vertical="center" wrapText="1"/>
    </xf>
    <xf numFmtId="0" fontId="86" fillId="0" borderId="0" xfId="0" applyFont="1" applyFill="1" applyAlignment="1">
      <alignment horizontal="left"/>
    </xf>
    <xf numFmtId="0" fontId="95" fillId="0" borderId="0" xfId="0" applyNumberFormat="1" applyFont="1" applyFill="1" applyBorder="1" applyAlignment="1">
      <alignment horizontal="left" vertical="top"/>
    </xf>
    <xf numFmtId="0" fontId="97" fillId="37" borderId="15" xfId="0" applyNumberFormat="1" applyFont="1" applyFill="1" applyBorder="1" applyAlignment="1">
      <alignment horizontal="center"/>
    </xf>
    <xf numFmtId="0" fontId="97" fillId="37" borderId="22" xfId="0" applyNumberFormat="1" applyFont="1" applyFill="1" applyBorder="1" applyAlignment="1">
      <alignment horizontal="center"/>
    </xf>
    <xf numFmtId="0" fontId="98" fillId="37" borderId="15" xfId="0" applyNumberFormat="1" applyFont="1" applyFill="1" applyBorder="1" applyAlignment="1">
      <alignment horizontal="center" vertical="center"/>
    </xf>
    <xf numFmtId="0" fontId="98" fillId="37" borderId="32" xfId="0" applyNumberFormat="1" applyFont="1" applyFill="1" applyBorder="1" applyAlignment="1">
      <alignment horizontal="center" vertical="center"/>
    </xf>
    <xf numFmtId="0" fontId="98" fillId="37" borderId="22" xfId="0" applyNumberFormat="1" applyFont="1" applyFill="1" applyBorder="1" applyAlignment="1">
      <alignment horizontal="center" vertical="center"/>
    </xf>
    <xf numFmtId="0" fontId="98" fillId="37" borderId="23" xfId="0" applyNumberFormat="1" applyFont="1" applyFill="1" applyBorder="1" applyAlignment="1">
      <alignment horizontal="center" vertical="center" wrapText="1"/>
    </xf>
    <xf numFmtId="0" fontId="98" fillId="37" borderId="26" xfId="0" applyNumberFormat="1" applyFont="1" applyFill="1" applyBorder="1" applyAlignment="1">
      <alignment horizontal="center" vertical="center" wrapText="1"/>
    </xf>
    <xf numFmtId="0" fontId="98" fillId="37" borderId="28" xfId="0" applyNumberFormat="1" applyFont="1" applyFill="1" applyBorder="1" applyAlignment="1">
      <alignment horizontal="center" vertical="center" wrapText="1"/>
    </xf>
    <xf numFmtId="0" fontId="97" fillId="37" borderId="32" xfId="0" applyNumberFormat="1" applyFont="1" applyFill="1" applyBorder="1" applyAlignment="1">
      <alignment horizontal="center"/>
    </xf>
    <xf numFmtId="0" fontId="86" fillId="0" borderId="0" xfId="0" applyFont="1" applyAlignment="1">
      <alignment horizontal="left"/>
    </xf>
    <xf numFmtId="187" fontId="38" fillId="0" borderId="15" xfId="0" applyNumberFormat="1" applyFont="1" applyFill="1" applyBorder="1" applyAlignment="1">
      <alignment horizontal="left" vertical="top" wrapText="1"/>
    </xf>
    <xf numFmtId="187" fontId="38" fillId="0" borderId="22" xfId="0" applyNumberFormat="1" applyFont="1" applyFill="1" applyBorder="1" applyAlignment="1">
      <alignment horizontal="left" vertical="top" wrapText="1"/>
    </xf>
    <xf numFmtId="187" fontId="38" fillId="0" borderId="32" xfId="0" applyNumberFormat="1" applyFont="1" applyFill="1" applyBorder="1" applyAlignment="1">
      <alignment horizontal="left" vertical="top" wrapText="1"/>
    </xf>
    <xf numFmtId="187" fontId="38" fillId="0" borderId="14" xfId="0" applyNumberFormat="1" applyFont="1" applyFill="1" applyBorder="1" applyAlignment="1">
      <alignment horizontal="left" vertical="top" wrapText="1"/>
    </xf>
    <xf numFmtId="0" fontId="39" fillId="0" borderId="14" xfId="0" applyFont="1" applyFill="1" applyBorder="1" applyAlignment="1">
      <alignment horizontal="center" vertical="top" wrapText="1"/>
    </xf>
    <xf numFmtId="0" fontId="38" fillId="0" borderId="15" xfId="0" applyFont="1" applyFill="1" applyBorder="1" applyAlignment="1">
      <alignment horizontal="left" vertical="top" wrapText="1"/>
    </xf>
    <xf numFmtId="0" fontId="38" fillId="0" borderId="22" xfId="0" applyFont="1" applyFill="1" applyBorder="1" applyAlignment="1">
      <alignment horizontal="left" vertical="top" wrapText="1"/>
    </xf>
    <xf numFmtId="0" fontId="38" fillId="0" borderId="32" xfId="0" applyFont="1" applyFill="1" applyBorder="1" applyAlignment="1">
      <alignment horizontal="left" vertical="top" wrapText="1"/>
    </xf>
    <xf numFmtId="211" fontId="38" fillId="0" borderId="15" xfId="0" applyNumberFormat="1" applyFont="1" applyFill="1" applyBorder="1" applyAlignment="1">
      <alignment horizontal="left" vertical="top" wrapText="1"/>
    </xf>
    <xf numFmtId="211" fontId="38" fillId="0" borderId="22" xfId="0" applyNumberFormat="1" applyFont="1" applyFill="1" applyBorder="1" applyAlignment="1">
      <alignment horizontal="left" vertical="top" wrapText="1"/>
    </xf>
    <xf numFmtId="211" fontId="38" fillId="0" borderId="32" xfId="0" applyNumberFormat="1" applyFont="1" applyFill="1" applyBorder="1" applyAlignment="1">
      <alignment horizontal="left" vertical="top" wrapText="1"/>
    </xf>
    <xf numFmtId="211" fontId="38" fillId="0" borderId="14" xfId="0" applyNumberFormat="1" applyFont="1" applyFill="1" applyBorder="1" applyAlignment="1">
      <alignment horizontal="left" vertical="top" wrapText="1"/>
    </xf>
    <xf numFmtId="0" fontId="109" fillId="0" borderId="0" xfId="0" applyNumberFormat="1" applyFont="1" applyFill="1" applyBorder="1" applyAlignment="1">
      <alignment horizontal="left" vertical="center"/>
    </xf>
    <xf numFmtId="0" fontId="38" fillId="37" borderId="14" xfId="0" applyFont="1" applyFill="1" applyBorder="1" applyAlignment="1">
      <alignment horizontal="center" vertical="top" wrapText="1"/>
    </xf>
    <xf numFmtId="17" fontId="38" fillId="37" borderId="14" xfId="44" applyNumberFormat="1" applyFont="1" applyFill="1" applyBorder="1" applyAlignment="1">
      <alignment horizontal="center" vertical="top" wrapText="1"/>
    </xf>
    <xf numFmtId="0" fontId="38" fillId="37" borderId="14" xfId="44" applyNumberFormat="1" applyFont="1" applyFill="1" applyBorder="1" applyAlignment="1">
      <alignment horizontal="center" vertical="top" wrapText="1"/>
    </xf>
    <xf numFmtId="0" fontId="38" fillId="0" borderId="15" xfId="0" applyFont="1" applyFill="1" applyBorder="1" applyAlignment="1">
      <alignment horizontal="center"/>
    </xf>
    <xf numFmtId="0" fontId="38" fillId="0" borderId="22" xfId="0" applyFont="1" applyFill="1" applyBorder="1" applyAlignment="1">
      <alignment horizontal="center"/>
    </xf>
    <xf numFmtId="0" fontId="38" fillId="0" borderId="32" xfId="0" applyFont="1" applyFill="1" applyBorder="1" applyAlignment="1">
      <alignment horizontal="center"/>
    </xf>
    <xf numFmtId="187" fontId="38" fillId="0" borderId="14" xfId="0" applyNumberFormat="1" applyFont="1" applyFill="1" applyBorder="1" applyAlignment="1">
      <alignment horizontal="center" vertical="top" wrapText="1"/>
    </xf>
    <xf numFmtId="0" fontId="107" fillId="0" borderId="0" xfId="0" applyFont="1" applyFill="1" applyBorder="1" applyAlignment="1">
      <alignment horizontal="left"/>
    </xf>
    <xf numFmtId="0" fontId="98" fillId="37" borderId="14" xfId="0" applyFont="1" applyFill="1" applyBorder="1" applyAlignment="1">
      <alignment horizontal="center" vertical="center"/>
    </xf>
    <xf numFmtId="0" fontId="38" fillId="37" borderId="14" xfId="0" applyFont="1" applyFill="1" applyBorder="1" applyAlignment="1">
      <alignment/>
    </xf>
    <xf numFmtId="0" fontId="98" fillId="0" borderId="14" xfId="0" applyFont="1" applyFill="1" applyBorder="1" applyAlignment="1">
      <alignment horizontal="center" vertical="top"/>
    </xf>
    <xf numFmtId="211" fontId="98" fillId="0" borderId="15" xfId="0" applyNumberFormat="1" applyFont="1" applyFill="1" applyBorder="1" applyAlignment="1">
      <alignment horizontal="center" vertical="top"/>
    </xf>
    <xf numFmtId="211" fontId="98" fillId="0" borderId="22" xfId="0" applyNumberFormat="1" applyFont="1" applyFill="1" applyBorder="1" applyAlignment="1">
      <alignment horizontal="center" vertical="top"/>
    </xf>
    <xf numFmtId="0" fontId="38" fillId="0" borderId="14" xfId="0" applyFont="1" applyFill="1" applyBorder="1" applyAlignment="1">
      <alignment horizontal="center" vertical="center" wrapText="1"/>
    </xf>
    <xf numFmtId="0" fontId="38" fillId="0" borderId="23" xfId="0" applyFont="1" applyFill="1" applyBorder="1" applyAlignment="1">
      <alignment horizontal="center" vertical="center" wrapText="1"/>
    </xf>
    <xf numFmtId="17" fontId="38" fillId="0" borderId="14" xfId="44" applyNumberFormat="1" applyFont="1" applyFill="1" applyBorder="1" applyAlignment="1">
      <alignment horizontal="center" vertical="top" wrapText="1"/>
    </xf>
    <xf numFmtId="0" fontId="38" fillId="0" borderId="14" xfId="44" applyNumberFormat="1" applyFont="1" applyFill="1" applyBorder="1" applyAlignment="1">
      <alignment horizontal="center" vertical="top" wrapText="1"/>
    </xf>
    <xf numFmtId="0" fontId="86" fillId="0" borderId="0" xfId="0" applyNumberFormat="1" applyFont="1" applyFill="1" applyAlignment="1">
      <alignment horizontal="left" wrapText="1"/>
    </xf>
    <xf numFmtId="0" fontId="98" fillId="0" borderId="59" xfId="0" applyFont="1" applyFill="1" applyBorder="1" applyAlignment="1">
      <alignment horizontal="center" vertical="top"/>
    </xf>
    <xf numFmtId="0" fontId="98" fillId="0" borderId="22" xfId="0" applyFont="1" applyFill="1" applyBorder="1" applyAlignment="1">
      <alignment horizontal="center" vertical="top"/>
    </xf>
    <xf numFmtId="0" fontId="98" fillId="0" borderId="32" xfId="0" applyFont="1" applyFill="1" applyBorder="1" applyAlignment="1">
      <alignment horizontal="center" vertical="top"/>
    </xf>
    <xf numFmtId="189" fontId="107" fillId="35" borderId="15" xfId="68" applyFont="1" applyFill="1" applyBorder="1" applyAlignment="1">
      <alignment horizontal="left" vertical="top"/>
      <protection/>
    </xf>
    <xf numFmtId="189" fontId="107" fillId="35" borderId="22" xfId="68" applyFont="1" applyFill="1" applyBorder="1" applyAlignment="1">
      <alignment horizontal="left" vertical="top"/>
      <protection/>
    </xf>
    <xf numFmtId="0" fontId="0" fillId="0" borderId="22" xfId="0" applyBorder="1" applyAlignment="1">
      <alignment/>
    </xf>
    <xf numFmtId="169" fontId="106" fillId="35" borderId="15" xfId="68" applyNumberFormat="1" applyFont="1" applyFill="1" applyBorder="1" applyAlignment="1">
      <alignment horizontal="center" vertical="center" wrapText="1"/>
      <protection/>
    </xf>
    <xf numFmtId="169" fontId="106" fillId="35" borderId="32" xfId="68" applyNumberFormat="1" applyFont="1" applyFill="1" applyBorder="1" applyAlignment="1">
      <alignment horizontal="center" vertical="center" wrapText="1"/>
      <protection/>
    </xf>
    <xf numFmtId="189" fontId="97" fillId="0" borderId="0" xfId="68" applyFont="1" applyBorder="1" applyAlignment="1">
      <alignment horizontal="left" vertical="center" wrapText="1"/>
      <protection/>
    </xf>
    <xf numFmtId="189" fontId="97" fillId="0" borderId="0" xfId="68" applyFont="1" applyFill="1" applyBorder="1" applyAlignment="1">
      <alignment horizontal="left" vertical="center" wrapText="1"/>
      <protection/>
    </xf>
    <xf numFmtId="189" fontId="106" fillId="0" borderId="22" xfId="68" applyFont="1" applyBorder="1" applyAlignment="1">
      <alignment/>
      <protection/>
    </xf>
    <xf numFmtId="0" fontId="0" fillId="0" borderId="32" xfId="0" applyBorder="1" applyAlignment="1">
      <alignment/>
    </xf>
    <xf numFmtId="189" fontId="115" fillId="35" borderId="15" xfId="68" applyFont="1" applyFill="1" applyBorder="1" applyAlignment="1">
      <alignment horizontal="left" vertical="top" wrapText="1"/>
      <protection/>
    </xf>
    <xf numFmtId="189" fontId="107" fillId="35" borderId="22" xfId="68" applyFont="1" applyFill="1" applyBorder="1" applyAlignment="1">
      <alignment horizontal="left" vertical="top" wrapText="1"/>
      <protection/>
    </xf>
    <xf numFmtId="195" fontId="106" fillId="35" borderId="15" xfId="65" applyNumberFormat="1" applyFont="1" applyFill="1" applyBorder="1" applyAlignment="1">
      <alignment horizontal="center" wrapText="1"/>
      <protection/>
    </xf>
    <xf numFmtId="195" fontId="106" fillId="35" borderId="32" xfId="65" applyNumberFormat="1" applyFont="1" applyFill="1" applyBorder="1" applyAlignment="1">
      <alignment horizontal="center" wrapText="1"/>
      <protection/>
    </xf>
    <xf numFmtId="189" fontId="107" fillId="35" borderId="15" xfId="68" applyFont="1" applyFill="1" applyBorder="1" applyAlignment="1">
      <alignment horizontal="left" vertical="top"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dian Comma" xfId="56"/>
    <cellStyle name="Input" xfId="57"/>
    <cellStyle name="Linked Cell" xfId="58"/>
    <cellStyle name="Neutral" xfId="59"/>
    <cellStyle name="Normal 2" xfId="60"/>
    <cellStyle name="Normal 2 3" xfId="61"/>
    <cellStyle name="Normal 3" xfId="62"/>
    <cellStyle name="Normal 3 144" xfId="63"/>
    <cellStyle name="Normal 4" xfId="64"/>
    <cellStyle name="Normal 6" xfId="65"/>
    <cellStyle name="Normal 60" xfId="66"/>
    <cellStyle name="Normal 7" xfId="67"/>
    <cellStyle name="Normal_tables-oct" xfId="68"/>
    <cellStyle name="Note" xfId="69"/>
    <cellStyle name="Output" xfId="70"/>
    <cellStyle name="Percent" xfId="71"/>
    <cellStyle name="Percent 2" xfId="72"/>
    <cellStyle name="Percent 3"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styles" Target="styles.xml" /><Relationship Id="rId77" Type="http://schemas.openxmlformats.org/officeDocument/2006/relationships/sharedStrings" Target="sharedStrings.xml" /><Relationship Id="rId78" Type="http://schemas.openxmlformats.org/officeDocument/2006/relationships/externalLink" Target="externalLinks/externalLink1.xml" /><Relationship Id="rId7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20DRIVE%20DATA%20BACKUP%2026-11-2019\Downloads\DEPA%202%20Bulletin%20tables%20-%20Mar.%20%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Index"/>
      <sheetName val="1"/>
      <sheetName val="64"/>
      <sheetName val="65"/>
      <sheetName val="66"/>
      <sheetName val="67"/>
      <sheetName val="68"/>
      <sheetName val="69"/>
      <sheetName val="70"/>
      <sheetName val="71"/>
      <sheetName val="72"/>
      <sheetName val="73"/>
      <sheetName val="74"/>
    </sheetNames>
    <sheetDataSet>
      <sheetData sheetId="1">
        <row r="8">
          <cell r="A8" t="str">
            <v>$ indicates as on March 31, 2020</v>
          </cell>
        </row>
      </sheetData>
      <sheetData sheetId="3">
        <row r="19">
          <cell r="A19" t="str">
            <v>$ indicates as on March 31, 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hyperlink" Target="_edn3" TargetMode="External" /><Relationship Id="rId2" Type="http://schemas.openxmlformats.org/officeDocument/2006/relationships/printerSettings" Target="../printerSettings/printerSettings7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75"/>
  <sheetViews>
    <sheetView tabSelected="1" zoomScalePageLayoutView="0" workbookViewId="0" topLeftCell="A1">
      <selection activeCell="A2" sqref="A2"/>
    </sheetView>
  </sheetViews>
  <sheetFormatPr defaultColWidth="9.140625" defaultRowHeight="12.75"/>
  <cols>
    <col min="1" max="1" width="102.140625" style="0" bestFit="1" customWidth="1"/>
    <col min="2" max="2" width="4.7109375" style="0" bestFit="1" customWidth="1"/>
  </cols>
  <sheetData>
    <row r="1" s="5" customFormat="1" ht="18.75" customHeight="1">
      <c r="A1" s="249" t="s">
        <v>0</v>
      </c>
    </row>
    <row r="2" s="5" customFormat="1" ht="18" customHeight="1">
      <c r="A2" s="250" t="s">
        <v>908</v>
      </c>
    </row>
    <row r="3" s="5" customFormat="1" ht="18" customHeight="1">
      <c r="A3" s="250" t="s">
        <v>964</v>
      </c>
    </row>
    <row r="4" s="5" customFormat="1" ht="18" customHeight="1">
      <c r="A4" s="250" t="s">
        <v>965</v>
      </c>
    </row>
    <row r="5" s="5" customFormat="1" ht="18" customHeight="1">
      <c r="A5" s="250" t="s">
        <v>909</v>
      </c>
    </row>
    <row r="6" s="5" customFormat="1" ht="18" customHeight="1">
      <c r="A6" s="250" t="s">
        <v>910</v>
      </c>
    </row>
    <row r="7" s="5" customFormat="1" ht="18" customHeight="1">
      <c r="A7" s="250" t="s">
        <v>911</v>
      </c>
    </row>
    <row r="8" s="5" customFormat="1" ht="18" customHeight="1">
      <c r="A8" s="250" t="s">
        <v>912</v>
      </c>
    </row>
    <row r="9" s="5" customFormat="1" ht="33">
      <c r="A9" s="251" t="s">
        <v>913</v>
      </c>
    </row>
    <row r="10" s="5" customFormat="1" ht="18" customHeight="1">
      <c r="A10" s="250" t="s">
        <v>914</v>
      </c>
    </row>
    <row r="11" s="5" customFormat="1" ht="18" customHeight="1">
      <c r="A11" s="250" t="s">
        <v>915</v>
      </c>
    </row>
    <row r="12" s="5" customFormat="1" ht="18" customHeight="1">
      <c r="A12" s="250" t="s">
        <v>916</v>
      </c>
    </row>
    <row r="13" s="5" customFormat="1" ht="18" customHeight="1">
      <c r="A13" s="250" t="s">
        <v>917</v>
      </c>
    </row>
    <row r="14" s="5" customFormat="1" ht="18" customHeight="1">
      <c r="A14" s="250" t="s">
        <v>918</v>
      </c>
    </row>
    <row r="15" s="5" customFormat="1" ht="18" customHeight="1">
      <c r="A15" s="250" t="s">
        <v>919</v>
      </c>
    </row>
    <row r="16" s="5" customFormat="1" ht="18" customHeight="1">
      <c r="A16" s="250" t="s">
        <v>920</v>
      </c>
    </row>
    <row r="17" s="5" customFormat="1" ht="18" customHeight="1">
      <c r="A17" s="250" t="s">
        <v>921</v>
      </c>
    </row>
    <row r="18" s="5" customFormat="1" ht="18" customHeight="1">
      <c r="A18" s="250" t="s">
        <v>922</v>
      </c>
    </row>
    <row r="19" s="5" customFormat="1" ht="18" customHeight="1">
      <c r="A19" s="250" t="s">
        <v>923</v>
      </c>
    </row>
    <row r="20" s="5" customFormat="1" ht="18" customHeight="1">
      <c r="A20" s="250" t="s">
        <v>924</v>
      </c>
    </row>
    <row r="21" s="5" customFormat="1" ht="18" customHeight="1">
      <c r="A21" s="250" t="s">
        <v>925</v>
      </c>
    </row>
    <row r="22" s="5" customFormat="1" ht="18" customHeight="1">
      <c r="A22" s="250" t="s">
        <v>926</v>
      </c>
    </row>
    <row r="23" s="5" customFormat="1" ht="18" customHeight="1">
      <c r="A23" s="250" t="s">
        <v>927</v>
      </c>
    </row>
    <row r="24" s="5" customFormat="1" ht="18" customHeight="1">
      <c r="A24" s="250" t="s">
        <v>928</v>
      </c>
    </row>
    <row r="25" s="5" customFormat="1" ht="18" customHeight="1">
      <c r="A25" s="250" t="s">
        <v>966</v>
      </c>
    </row>
    <row r="26" s="5" customFormat="1" ht="18" customHeight="1">
      <c r="A26" s="250" t="s">
        <v>967</v>
      </c>
    </row>
    <row r="27" s="5" customFormat="1" ht="18" customHeight="1">
      <c r="A27" s="250" t="s">
        <v>968</v>
      </c>
    </row>
    <row r="28" s="5" customFormat="1" ht="18" customHeight="1">
      <c r="A28" s="250" t="s">
        <v>929</v>
      </c>
    </row>
    <row r="29" s="5" customFormat="1" ht="18" customHeight="1">
      <c r="A29" s="250" t="s">
        <v>930</v>
      </c>
    </row>
    <row r="30" s="5" customFormat="1" ht="18" customHeight="1">
      <c r="A30" s="250" t="s">
        <v>931</v>
      </c>
    </row>
    <row r="31" s="5" customFormat="1" ht="18" customHeight="1">
      <c r="A31" s="250" t="s">
        <v>932</v>
      </c>
    </row>
    <row r="32" s="5" customFormat="1" ht="18" customHeight="1">
      <c r="A32" s="250" t="s">
        <v>933</v>
      </c>
    </row>
    <row r="33" s="5" customFormat="1" ht="18" customHeight="1">
      <c r="A33" s="250" t="s">
        <v>934</v>
      </c>
    </row>
    <row r="34" s="5" customFormat="1" ht="18" customHeight="1">
      <c r="A34" s="250" t="s">
        <v>935</v>
      </c>
    </row>
    <row r="35" s="5" customFormat="1" ht="18" customHeight="1">
      <c r="A35" s="250" t="s">
        <v>936</v>
      </c>
    </row>
    <row r="36" s="5" customFormat="1" ht="18" customHeight="1">
      <c r="A36" s="250" t="s">
        <v>937</v>
      </c>
    </row>
    <row r="37" s="5" customFormat="1" ht="18" customHeight="1">
      <c r="A37" s="250" t="s">
        <v>938</v>
      </c>
    </row>
    <row r="38" s="5" customFormat="1" ht="18" customHeight="1">
      <c r="A38" s="250" t="s">
        <v>939</v>
      </c>
    </row>
    <row r="39" s="5" customFormat="1" ht="18" customHeight="1">
      <c r="A39" s="250" t="s">
        <v>940</v>
      </c>
    </row>
    <row r="40" s="5" customFormat="1" ht="18" customHeight="1">
      <c r="A40" s="250" t="s">
        <v>941</v>
      </c>
    </row>
    <row r="41" s="5" customFormat="1" ht="18" customHeight="1">
      <c r="A41" s="250" t="s">
        <v>942</v>
      </c>
    </row>
    <row r="42" s="5" customFormat="1" ht="18" customHeight="1">
      <c r="A42" s="250" t="s">
        <v>943</v>
      </c>
    </row>
    <row r="43" s="5" customFormat="1" ht="18" customHeight="1">
      <c r="A43" s="250" t="s">
        <v>944</v>
      </c>
    </row>
    <row r="44" s="5" customFormat="1" ht="18" customHeight="1">
      <c r="A44" s="250" t="s">
        <v>945</v>
      </c>
    </row>
    <row r="45" s="5" customFormat="1" ht="18" customHeight="1">
      <c r="A45" s="250" t="s">
        <v>946</v>
      </c>
    </row>
    <row r="46" s="5" customFormat="1" ht="18" customHeight="1">
      <c r="A46" s="250" t="s">
        <v>947</v>
      </c>
    </row>
    <row r="47" s="5" customFormat="1" ht="18" customHeight="1">
      <c r="A47" s="250" t="s">
        <v>948</v>
      </c>
    </row>
    <row r="48" s="5" customFormat="1" ht="18" customHeight="1">
      <c r="A48" s="250" t="s">
        <v>949</v>
      </c>
    </row>
    <row r="49" s="5" customFormat="1" ht="18" customHeight="1">
      <c r="A49" s="250" t="s">
        <v>950</v>
      </c>
    </row>
    <row r="50" s="5" customFormat="1" ht="18" customHeight="1">
      <c r="A50" s="250" t="s">
        <v>951</v>
      </c>
    </row>
    <row r="51" s="5" customFormat="1" ht="18" customHeight="1">
      <c r="A51" s="250" t="s">
        <v>952</v>
      </c>
    </row>
    <row r="52" s="5" customFormat="1" ht="18" customHeight="1">
      <c r="A52" s="250" t="s">
        <v>953</v>
      </c>
    </row>
    <row r="53" s="5" customFormat="1" ht="18" customHeight="1">
      <c r="A53" s="250" t="s">
        <v>954</v>
      </c>
    </row>
    <row r="54" s="5" customFormat="1" ht="18" customHeight="1">
      <c r="A54" s="250" t="s">
        <v>955</v>
      </c>
    </row>
    <row r="55" s="5" customFormat="1" ht="29.25" customHeight="1">
      <c r="A55" s="251" t="s">
        <v>956</v>
      </c>
    </row>
    <row r="56" s="5" customFormat="1" ht="18" customHeight="1">
      <c r="A56" s="250" t="s">
        <v>957</v>
      </c>
    </row>
    <row r="57" s="5" customFormat="1" ht="18" customHeight="1">
      <c r="A57" s="250" t="s">
        <v>958</v>
      </c>
    </row>
    <row r="58" s="5" customFormat="1" ht="18" customHeight="1">
      <c r="A58" s="250" t="s">
        <v>959</v>
      </c>
    </row>
    <row r="59" s="5" customFormat="1" ht="18" customHeight="1">
      <c r="A59" s="250" t="s">
        <v>960</v>
      </c>
    </row>
    <row r="60" s="5" customFormat="1" ht="18" customHeight="1">
      <c r="A60" s="250" t="s">
        <v>961</v>
      </c>
    </row>
    <row r="61" s="5" customFormat="1" ht="18" customHeight="1">
      <c r="A61" s="250" t="s">
        <v>962</v>
      </c>
    </row>
    <row r="62" s="5" customFormat="1" ht="18" customHeight="1">
      <c r="A62" s="250" t="s">
        <v>963</v>
      </c>
    </row>
    <row r="63" s="5" customFormat="1" ht="18" customHeight="1">
      <c r="A63" s="250" t="s">
        <v>969</v>
      </c>
    </row>
    <row r="64" s="5" customFormat="1" ht="18" customHeight="1">
      <c r="A64" s="250" t="s">
        <v>1116</v>
      </c>
    </row>
    <row r="65" s="5" customFormat="1" ht="18" customHeight="1">
      <c r="A65" s="250" t="s">
        <v>1117</v>
      </c>
    </row>
    <row r="66" s="5" customFormat="1" ht="18" customHeight="1">
      <c r="A66" s="250" t="s">
        <v>1118</v>
      </c>
    </row>
    <row r="67" s="5" customFormat="1" ht="18" customHeight="1">
      <c r="A67" s="250" t="s">
        <v>1119</v>
      </c>
    </row>
    <row r="68" s="5" customFormat="1" ht="18" customHeight="1">
      <c r="A68" s="250" t="s">
        <v>1120</v>
      </c>
    </row>
    <row r="69" s="5" customFormat="1" ht="18" customHeight="1">
      <c r="A69" s="250" t="s">
        <v>1121</v>
      </c>
    </row>
    <row r="70" s="5" customFormat="1" ht="18" customHeight="1">
      <c r="A70" s="250" t="s">
        <v>1122</v>
      </c>
    </row>
    <row r="71" s="5" customFormat="1" ht="18" customHeight="1">
      <c r="A71" s="250" t="s">
        <v>1123</v>
      </c>
    </row>
    <row r="72" s="5" customFormat="1" ht="18" customHeight="1">
      <c r="A72" s="250" t="s">
        <v>1124</v>
      </c>
    </row>
    <row r="73" s="5" customFormat="1" ht="18" customHeight="1">
      <c r="A73" s="250" t="s">
        <v>1125</v>
      </c>
    </row>
    <row r="74" s="5" customFormat="1" ht="18" customHeight="1">
      <c r="A74" s="250" t="s">
        <v>1126</v>
      </c>
    </row>
    <row r="75" s="5" customFormat="1" ht="18" customHeight="1">
      <c r="A75" s="250" t="s">
        <v>1127</v>
      </c>
    </row>
    <row r="76" s="5" customFormat="1" ht="27.75" customHeight="1"/>
  </sheetData>
  <sheetProtection/>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PageLayoutView="0" workbookViewId="0" topLeftCell="A1">
      <selection activeCell="H31" sqref="H31"/>
    </sheetView>
  </sheetViews>
  <sheetFormatPr defaultColWidth="9.140625" defaultRowHeight="12.75"/>
  <cols>
    <col min="1" max="1" width="8.7109375" style="83" customWidth="1"/>
    <col min="2" max="2" width="8.00390625" style="83" customWidth="1"/>
    <col min="3" max="3" width="8.28125" style="83" customWidth="1"/>
    <col min="4" max="4" width="7.57421875" style="83" customWidth="1"/>
    <col min="5" max="5" width="8.57421875" style="83" bestFit="1" customWidth="1"/>
    <col min="6" max="6" width="7.57421875" style="83" customWidth="1"/>
    <col min="7" max="7" width="8.57421875" style="83" bestFit="1" customWidth="1"/>
    <col min="8" max="8" width="7.57421875" style="83" customWidth="1"/>
    <col min="9" max="9" width="8.57421875" style="83" bestFit="1" customWidth="1"/>
    <col min="10" max="10" width="7.57421875" style="83" customWidth="1"/>
    <col min="11" max="11" width="8.57421875" style="83" bestFit="1" customWidth="1"/>
    <col min="12" max="12" width="8.00390625" style="83" customWidth="1"/>
    <col min="13" max="13" width="8.57421875" style="83" bestFit="1" customWidth="1"/>
    <col min="14" max="14" width="7.28125" style="83" bestFit="1" customWidth="1"/>
    <col min="15" max="15" width="8.00390625" style="83" bestFit="1" customWidth="1"/>
    <col min="16" max="16384" width="9.140625" style="83" customWidth="1"/>
  </cols>
  <sheetData>
    <row r="1" spans="1:14" ht="15" customHeight="1">
      <c r="A1" s="538" t="s">
        <v>775</v>
      </c>
      <c r="B1" s="538"/>
      <c r="C1" s="538"/>
      <c r="D1" s="538"/>
      <c r="E1" s="538"/>
      <c r="F1" s="538"/>
      <c r="G1" s="538"/>
      <c r="H1" s="538"/>
      <c r="I1" s="538"/>
      <c r="J1" s="538"/>
      <c r="K1" s="538"/>
      <c r="L1" s="538"/>
      <c r="M1" s="538"/>
      <c r="N1" s="538"/>
    </row>
    <row r="2" spans="1:15" s="125" customFormat="1" ht="15">
      <c r="A2" s="539" t="s">
        <v>96</v>
      </c>
      <c r="B2" s="546" t="s">
        <v>99</v>
      </c>
      <c r="C2" s="547"/>
      <c r="D2" s="546" t="s">
        <v>145</v>
      </c>
      <c r="E2" s="547"/>
      <c r="F2" s="546" t="s">
        <v>146</v>
      </c>
      <c r="G2" s="547"/>
      <c r="H2" s="546" t="s">
        <v>147</v>
      </c>
      <c r="I2" s="547"/>
      <c r="J2" s="546" t="s">
        <v>148</v>
      </c>
      <c r="K2" s="547"/>
      <c r="L2" s="546" t="s">
        <v>776</v>
      </c>
      <c r="M2" s="547"/>
      <c r="N2" s="546" t="s">
        <v>777</v>
      </c>
      <c r="O2" s="547"/>
    </row>
    <row r="3" spans="1:15" s="125" customFormat="1" ht="38.25">
      <c r="A3" s="541"/>
      <c r="B3" s="126" t="s">
        <v>128</v>
      </c>
      <c r="C3" s="10" t="s">
        <v>741</v>
      </c>
      <c r="D3" s="126" t="s">
        <v>128</v>
      </c>
      <c r="E3" s="10" t="s">
        <v>741</v>
      </c>
      <c r="F3" s="126" t="s">
        <v>128</v>
      </c>
      <c r="G3" s="10" t="s">
        <v>741</v>
      </c>
      <c r="H3" s="126" t="s">
        <v>128</v>
      </c>
      <c r="I3" s="10" t="s">
        <v>741</v>
      </c>
      <c r="J3" s="126" t="s">
        <v>128</v>
      </c>
      <c r="K3" s="10" t="s">
        <v>741</v>
      </c>
      <c r="L3" s="126" t="s">
        <v>128</v>
      </c>
      <c r="M3" s="10" t="s">
        <v>741</v>
      </c>
      <c r="N3" s="126" t="s">
        <v>128</v>
      </c>
      <c r="O3" s="10" t="s">
        <v>741</v>
      </c>
    </row>
    <row r="4" spans="1:15" s="125" customFormat="1" ht="15">
      <c r="A4" s="127" t="s">
        <v>28</v>
      </c>
      <c r="B4" s="135">
        <v>133</v>
      </c>
      <c r="C4" s="135">
        <v>18235.21</v>
      </c>
      <c r="D4" s="135">
        <v>20</v>
      </c>
      <c r="E4" s="135">
        <v>68.41</v>
      </c>
      <c r="F4" s="135">
        <v>29</v>
      </c>
      <c r="G4" s="135">
        <v>212.75</v>
      </c>
      <c r="H4" s="135">
        <v>61</v>
      </c>
      <c r="I4" s="135">
        <v>1355.19</v>
      </c>
      <c r="J4" s="135">
        <v>6</v>
      </c>
      <c r="K4" s="135">
        <v>437.52</v>
      </c>
      <c r="L4" s="135">
        <v>8</v>
      </c>
      <c r="M4" s="135">
        <v>2895.75</v>
      </c>
      <c r="N4" s="135">
        <v>9</v>
      </c>
      <c r="O4" s="135">
        <v>13265.59</v>
      </c>
    </row>
    <row r="5" spans="1:15" s="131" customFormat="1" ht="15">
      <c r="A5" s="127" t="s">
        <v>778</v>
      </c>
      <c r="B5" s="87">
        <f>SUM(B6:B26)</f>
        <v>75</v>
      </c>
      <c r="C5" s="87">
        <f>SUM(C6:C25)</f>
        <v>76381.95914400001</v>
      </c>
      <c r="D5" s="87">
        <f>SUM(D6:D26)</f>
        <v>19</v>
      </c>
      <c r="E5" s="87">
        <f>SUM(E6:E25)</f>
        <v>59.260000000000005</v>
      </c>
      <c r="F5" s="87">
        <f>SUM(F6:F26)</f>
        <v>12</v>
      </c>
      <c r="G5" s="87">
        <f>SUM(G6:G25)</f>
        <v>89.88</v>
      </c>
      <c r="H5" s="87">
        <f>SUM(H6:H26)</f>
        <v>23</v>
      </c>
      <c r="I5" s="87">
        <f>SUM(I6:I25)</f>
        <v>459.42659999999995</v>
      </c>
      <c r="J5" s="87">
        <f>SUM(J6:J26)</f>
        <v>1</v>
      </c>
      <c r="K5" s="87">
        <f>SUM(K6:K25)</f>
        <v>60</v>
      </c>
      <c r="L5" s="87">
        <f>SUM(L6:L26)</f>
        <v>8</v>
      </c>
      <c r="M5" s="87">
        <f>SUM(M6:M25)</f>
        <v>2612.4800000000005</v>
      </c>
      <c r="N5" s="87">
        <f>SUM(N6:N26)</f>
        <v>12</v>
      </c>
      <c r="O5" s="87">
        <f>SUM(O6:O25)</f>
        <v>73100.902544</v>
      </c>
    </row>
    <row r="6" spans="1:15" s="104" customFormat="1" ht="15">
      <c r="A6" s="112" t="s">
        <v>105</v>
      </c>
      <c r="B6" s="135">
        <v>10</v>
      </c>
      <c r="C6" s="135">
        <v>28232.96</v>
      </c>
      <c r="D6" s="135">
        <v>1</v>
      </c>
      <c r="E6" s="135">
        <v>2.27</v>
      </c>
      <c r="F6" s="135">
        <v>1</v>
      </c>
      <c r="G6" s="135">
        <v>6.58</v>
      </c>
      <c r="H6" s="135">
        <v>3</v>
      </c>
      <c r="I6" s="135">
        <v>65.31</v>
      </c>
      <c r="J6" s="135">
        <v>0</v>
      </c>
      <c r="K6" s="135">
        <v>0</v>
      </c>
      <c r="L6" s="135">
        <v>2</v>
      </c>
      <c r="M6" s="135">
        <v>609.46</v>
      </c>
      <c r="N6" s="135">
        <v>3</v>
      </c>
      <c r="O6" s="135">
        <v>27549.34</v>
      </c>
    </row>
    <row r="7" spans="1:15" s="104" customFormat="1" ht="15">
      <c r="A7" s="112">
        <v>43586</v>
      </c>
      <c r="B7" s="135">
        <v>7</v>
      </c>
      <c r="C7" s="135">
        <v>24478.292544</v>
      </c>
      <c r="D7" s="135">
        <v>2</v>
      </c>
      <c r="E7" s="135">
        <v>2.19</v>
      </c>
      <c r="F7" s="135">
        <v>1</v>
      </c>
      <c r="G7" s="135">
        <v>8.53</v>
      </c>
      <c r="H7" s="135">
        <v>3</v>
      </c>
      <c r="I7" s="135">
        <v>95.37</v>
      </c>
      <c r="J7" s="135">
        <v>0</v>
      </c>
      <c r="K7" s="135">
        <v>0</v>
      </c>
      <c r="L7" s="135">
        <v>0</v>
      </c>
      <c r="M7" s="135">
        <v>0</v>
      </c>
      <c r="N7" s="135">
        <v>1</v>
      </c>
      <c r="O7" s="135">
        <v>24372.202544</v>
      </c>
    </row>
    <row r="8" spans="1:15" s="104" customFormat="1" ht="15">
      <c r="A8" s="112">
        <v>43617</v>
      </c>
      <c r="B8" s="135">
        <f>D8+F8+H8+J8+L8+N8</f>
        <v>8</v>
      </c>
      <c r="C8" s="135">
        <f>E8+G8+I8+K8+M8+O8</f>
        <v>557.5866</v>
      </c>
      <c r="D8" s="135">
        <v>1</v>
      </c>
      <c r="E8" s="135">
        <v>3.65</v>
      </c>
      <c r="F8" s="135">
        <v>3</v>
      </c>
      <c r="G8" s="135">
        <v>23.18</v>
      </c>
      <c r="H8" s="135">
        <v>3</v>
      </c>
      <c r="I8" s="135">
        <v>55.2666</v>
      </c>
      <c r="J8" s="135">
        <v>0</v>
      </c>
      <c r="K8" s="135">
        <v>0</v>
      </c>
      <c r="L8" s="135">
        <v>1</v>
      </c>
      <c r="M8" s="135">
        <v>475.49</v>
      </c>
      <c r="N8" s="135">
        <v>0</v>
      </c>
      <c r="O8" s="135">
        <v>0</v>
      </c>
    </row>
    <row r="9" spans="1:15" s="104" customFormat="1" ht="15">
      <c r="A9" s="112">
        <v>43647</v>
      </c>
      <c r="B9" s="135">
        <v>8</v>
      </c>
      <c r="C9" s="135">
        <v>2023.3600000000001</v>
      </c>
      <c r="D9" s="135">
        <v>2</v>
      </c>
      <c r="E9" s="135">
        <v>7.94</v>
      </c>
      <c r="F9" s="135">
        <v>0</v>
      </c>
      <c r="G9" s="135">
        <v>0</v>
      </c>
      <c r="H9" s="135">
        <v>4</v>
      </c>
      <c r="I9" s="135">
        <v>71.42</v>
      </c>
      <c r="J9" s="135">
        <v>0</v>
      </c>
      <c r="K9" s="135">
        <v>0</v>
      </c>
      <c r="L9" s="135">
        <v>1</v>
      </c>
      <c r="M9" s="135">
        <v>459</v>
      </c>
      <c r="N9" s="135">
        <v>1</v>
      </c>
      <c r="O9" s="135">
        <v>1485</v>
      </c>
    </row>
    <row r="10" spans="1:15" s="104" customFormat="1" ht="15">
      <c r="A10" s="112">
        <v>43678</v>
      </c>
      <c r="B10" s="135">
        <v>5</v>
      </c>
      <c r="C10" s="135">
        <v>4148.929999999999</v>
      </c>
      <c r="D10" s="135">
        <v>1</v>
      </c>
      <c r="E10" s="135">
        <v>1.35</v>
      </c>
      <c r="F10" s="135">
        <v>1</v>
      </c>
      <c r="G10" s="135">
        <v>6.18</v>
      </c>
      <c r="H10" s="135">
        <v>0</v>
      </c>
      <c r="I10" s="135">
        <v>0</v>
      </c>
      <c r="J10" s="135">
        <v>0</v>
      </c>
      <c r="K10" s="135">
        <v>0</v>
      </c>
      <c r="L10" s="135">
        <v>1</v>
      </c>
      <c r="M10" s="135">
        <v>101.91</v>
      </c>
      <c r="N10" s="135">
        <v>2</v>
      </c>
      <c r="O10" s="135">
        <v>4039.49</v>
      </c>
    </row>
    <row r="11" spans="1:15" s="104" customFormat="1" ht="15">
      <c r="A11" s="112">
        <v>43710</v>
      </c>
      <c r="B11" s="135">
        <v>5</v>
      </c>
      <c r="C11" s="135">
        <v>34.45</v>
      </c>
      <c r="D11" s="135">
        <v>3</v>
      </c>
      <c r="E11" s="135">
        <v>10.11</v>
      </c>
      <c r="F11" s="135">
        <v>1</v>
      </c>
      <c r="G11" s="135">
        <v>8.5</v>
      </c>
      <c r="H11" s="135">
        <v>1</v>
      </c>
      <c r="I11" s="135">
        <v>15.84</v>
      </c>
      <c r="J11" s="135">
        <v>0</v>
      </c>
      <c r="K11" s="135">
        <v>0</v>
      </c>
      <c r="L11" s="135">
        <v>0</v>
      </c>
      <c r="M11" s="135">
        <v>0</v>
      </c>
      <c r="N11" s="135">
        <v>0</v>
      </c>
      <c r="O11" s="135">
        <v>0</v>
      </c>
    </row>
    <row r="12" spans="1:15" s="104" customFormat="1" ht="15">
      <c r="A12" s="112">
        <v>43742</v>
      </c>
      <c r="B12" s="135">
        <v>7</v>
      </c>
      <c r="C12" s="135">
        <v>970.72</v>
      </c>
      <c r="D12" s="135">
        <v>1</v>
      </c>
      <c r="E12" s="135">
        <v>4.5</v>
      </c>
      <c r="F12" s="135">
        <v>0</v>
      </c>
      <c r="G12" s="135">
        <v>0</v>
      </c>
      <c r="H12" s="135">
        <v>3</v>
      </c>
      <c r="I12" s="135">
        <v>61.31</v>
      </c>
      <c r="J12" s="135">
        <v>1</v>
      </c>
      <c r="K12" s="135">
        <v>60</v>
      </c>
      <c r="L12" s="135">
        <v>1</v>
      </c>
      <c r="M12" s="135">
        <v>206.95</v>
      </c>
      <c r="N12" s="135">
        <v>1</v>
      </c>
      <c r="O12" s="135">
        <v>637.96</v>
      </c>
    </row>
    <row r="13" spans="1:15" s="104" customFormat="1" ht="15">
      <c r="A13" s="112">
        <v>43771</v>
      </c>
      <c r="B13" s="135">
        <v>4</v>
      </c>
      <c r="C13" s="135">
        <v>440.22</v>
      </c>
      <c r="D13" s="135">
        <v>1</v>
      </c>
      <c r="E13" s="135">
        <v>2.64</v>
      </c>
      <c r="F13" s="135">
        <v>1</v>
      </c>
      <c r="G13" s="135">
        <v>6.32</v>
      </c>
      <c r="H13" s="135">
        <v>1</v>
      </c>
      <c r="I13" s="135">
        <v>21.57</v>
      </c>
      <c r="J13" s="135">
        <v>0</v>
      </c>
      <c r="K13" s="135">
        <v>0</v>
      </c>
      <c r="L13" s="135">
        <v>1</v>
      </c>
      <c r="M13" s="135">
        <v>409.68</v>
      </c>
      <c r="N13" s="135">
        <v>0</v>
      </c>
      <c r="O13" s="135">
        <v>0</v>
      </c>
    </row>
    <row r="14" spans="1:15" s="104" customFormat="1" ht="15">
      <c r="A14" s="112">
        <v>43800</v>
      </c>
      <c r="B14" s="135">
        <v>4</v>
      </c>
      <c r="C14" s="135">
        <v>1263.98</v>
      </c>
      <c r="D14" s="135">
        <v>0</v>
      </c>
      <c r="E14" s="135">
        <v>0</v>
      </c>
      <c r="F14" s="135">
        <v>1</v>
      </c>
      <c r="G14" s="135">
        <v>7.23</v>
      </c>
      <c r="H14" s="135">
        <v>1</v>
      </c>
      <c r="I14" s="135">
        <v>10.8</v>
      </c>
      <c r="J14" s="135">
        <v>0</v>
      </c>
      <c r="K14" s="135">
        <v>0</v>
      </c>
      <c r="L14" s="135">
        <v>0</v>
      </c>
      <c r="M14" s="135">
        <v>0</v>
      </c>
      <c r="N14" s="135">
        <v>2</v>
      </c>
      <c r="O14" s="135">
        <v>1245.95</v>
      </c>
    </row>
    <row r="15" spans="1:15" s="104" customFormat="1" ht="15">
      <c r="A15" s="112">
        <v>43832</v>
      </c>
      <c r="B15" s="135">
        <f aca="true" t="shared" si="0" ref="B15:C17">D15+F15+H15+J15+L15+N15</f>
        <v>7</v>
      </c>
      <c r="C15" s="135">
        <f t="shared" si="0"/>
        <v>3486.35</v>
      </c>
      <c r="D15" s="135">
        <v>3</v>
      </c>
      <c r="E15" s="135">
        <v>11.18</v>
      </c>
      <c r="F15" s="135">
        <v>1</v>
      </c>
      <c r="G15" s="135">
        <v>8</v>
      </c>
      <c r="H15" s="135">
        <v>2</v>
      </c>
      <c r="I15" s="135">
        <v>37.01</v>
      </c>
      <c r="J15" s="135">
        <v>0</v>
      </c>
      <c r="K15" s="135">
        <v>0</v>
      </c>
      <c r="L15" s="135">
        <v>0</v>
      </c>
      <c r="M15" s="135">
        <v>0</v>
      </c>
      <c r="N15" s="135">
        <v>1</v>
      </c>
      <c r="O15" s="135">
        <v>3430.16</v>
      </c>
    </row>
    <row r="16" spans="1:15" s="104" customFormat="1" ht="15">
      <c r="A16" s="112">
        <v>43864</v>
      </c>
      <c r="B16" s="135">
        <f t="shared" si="0"/>
        <v>2</v>
      </c>
      <c r="C16" s="135">
        <f t="shared" si="0"/>
        <v>14.28</v>
      </c>
      <c r="D16" s="135">
        <v>1</v>
      </c>
      <c r="E16" s="135">
        <v>4.08</v>
      </c>
      <c r="F16" s="135">
        <v>0</v>
      </c>
      <c r="G16" s="135">
        <v>0</v>
      </c>
      <c r="H16" s="135">
        <v>1</v>
      </c>
      <c r="I16" s="135">
        <v>10.2</v>
      </c>
      <c r="J16" s="135">
        <v>0</v>
      </c>
      <c r="K16" s="135">
        <v>0</v>
      </c>
      <c r="L16" s="135">
        <v>0</v>
      </c>
      <c r="M16" s="135">
        <v>0</v>
      </c>
      <c r="N16" s="135">
        <v>0</v>
      </c>
      <c r="O16" s="135">
        <v>0</v>
      </c>
    </row>
    <row r="17" spans="1:15" s="104" customFormat="1" ht="15">
      <c r="A17" s="112">
        <v>43896</v>
      </c>
      <c r="B17" s="135">
        <f t="shared" si="0"/>
        <v>8</v>
      </c>
      <c r="C17" s="135">
        <f t="shared" si="0"/>
        <v>10730.83</v>
      </c>
      <c r="D17" s="135">
        <v>3</v>
      </c>
      <c r="E17" s="135">
        <v>9.35</v>
      </c>
      <c r="F17" s="135">
        <v>2</v>
      </c>
      <c r="G17" s="135">
        <v>15.36</v>
      </c>
      <c r="H17" s="135">
        <v>1</v>
      </c>
      <c r="I17" s="135">
        <v>15.33</v>
      </c>
      <c r="J17" s="135">
        <v>0</v>
      </c>
      <c r="K17" s="135">
        <v>0</v>
      </c>
      <c r="L17" s="135">
        <v>1</v>
      </c>
      <c r="M17" s="135">
        <v>349.99</v>
      </c>
      <c r="N17" s="135">
        <v>1</v>
      </c>
      <c r="O17" s="135">
        <v>10340.8</v>
      </c>
    </row>
    <row r="18" spans="1:3" s="103" customFormat="1" ht="15">
      <c r="A18" s="531" t="s">
        <v>85</v>
      </c>
      <c r="B18" s="531"/>
      <c r="C18" s="531"/>
    </row>
    <row r="19" spans="1:3" ht="15">
      <c r="A19" s="103"/>
      <c r="B19" s="103"/>
      <c r="C19" s="103"/>
    </row>
  </sheetData>
  <sheetProtection/>
  <mergeCells count="10">
    <mergeCell ref="A18:C18"/>
    <mergeCell ref="N2:O2"/>
    <mergeCell ref="A1:N1"/>
    <mergeCell ref="A2:A3"/>
    <mergeCell ref="B2:C2"/>
    <mergeCell ref="D2:E2"/>
    <mergeCell ref="F2:G2"/>
    <mergeCell ref="H2:I2"/>
    <mergeCell ref="J2:K2"/>
    <mergeCell ref="L2:M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I26" sqref="I26"/>
    </sheetView>
  </sheetViews>
  <sheetFormatPr defaultColWidth="9.140625" defaultRowHeight="12.75"/>
  <cols>
    <col min="1" max="1" width="14.7109375" style="0" bestFit="1" customWidth="1"/>
    <col min="2" max="2" width="12.140625" style="0" bestFit="1" customWidth="1"/>
    <col min="3" max="3" width="15.7109375" style="0" bestFit="1" customWidth="1"/>
    <col min="4" max="4" width="12.140625" style="0" bestFit="1" customWidth="1"/>
    <col min="5" max="5" width="15.7109375" style="0" bestFit="1" customWidth="1"/>
    <col min="6" max="7" width="12.140625" style="0" bestFit="1" customWidth="1"/>
    <col min="8" max="9" width="15.7109375" style="0" bestFit="1" customWidth="1"/>
    <col min="10" max="10" width="4.7109375" style="0" bestFit="1" customWidth="1"/>
  </cols>
  <sheetData>
    <row r="1" spans="1:7" ht="18.75" customHeight="1">
      <c r="A1" s="552" t="s">
        <v>3</v>
      </c>
      <c r="B1" s="552"/>
      <c r="C1" s="552"/>
      <c r="D1" s="552"/>
      <c r="E1" s="552"/>
      <c r="F1" s="552"/>
      <c r="G1" s="552"/>
    </row>
    <row r="2" spans="1:9" s="5" customFormat="1" ht="18" customHeight="1">
      <c r="A2" s="553" t="s">
        <v>96</v>
      </c>
      <c r="B2" s="548" t="s">
        <v>149</v>
      </c>
      <c r="C2" s="549"/>
      <c r="D2" s="548" t="s">
        <v>150</v>
      </c>
      <c r="E2" s="549"/>
      <c r="F2" s="548" t="s">
        <v>152</v>
      </c>
      <c r="G2" s="549"/>
      <c r="H2" s="548" t="s">
        <v>99</v>
      </c>
      <c r="I2" s="549"/>
    </row>
    <row r="3" spans="1:9" s="5" customFormat="1" ht="27" customHeight="1">
      <c r="A3" s="554"/>
      <c r="B3" s="28" t="s">
        <v>126</v>
      </c>
      <c r="C3" s="29" t="s">
        <v>144</v>
      </c>
      <c r="D3" s="28" t="s">
        <v>126</v>
      </c>
      <c r="E3" s="29" t="s">
        <v>144</v>
      </c>
      <c r="F3" s="28" t="s">
        <v>126</v>
      </c>
      <c r="G3" s="29" t="s">
        <v>144</v>
      </c>
      <c r="H3" s="28" t="s">
        <v>126</v>
      </c>
      <c r="I3" s="29" t="s">
        <v>144</v>
      </c>
    </row>
    <row r="4" spans="1:9" s="5" customFormat="1" ht="18" customHeight="1">
      <c r="A4" s="24" t="s">
        <v>28</v>
      </c>
      <c r="B4" s="30">
        <v>0</v>
      </c>
      <c r="C4" s="8">
        <v>0</v>
      </c>
      <c r="D4" s="30">
        <v>0</v>
      </c>
      <c r="E4" s="8">
        <v>0</v>
      </c>
      <c r="F4" s="30">
        <v>14</v>
      </c>
      <c r="G4" s="8">
        <v>8678.321386</v>
      </c>
      <c r="H4" s="25">
        <v>14</v>
      </c>
      <c r="I4" s="8">
        <v>8678.321386</v>
      </c>
    </row>
    <row r="5" spans="1:9" s="5" customFormat="1" ht="18" customHeight="1">
      <c r="A5" s="24" t="s">
        <v>29</v>
      </c>
      <c r="B5" s="30">
        <v>0</v>
      </c>
      <c r="C5" s="8">
        <v>0</v>
      </c>
      <c r="D5" s="30">
        <v>0</v>
      </c>
      <c r="E5" s="8">
        <v>0</v>
      </c>
      <c r="F5" s="30">
        <f>SUM(F6:F17)</f>
        <v>14</v>
      </c>
      <c r="G5" s="8">
        <f>SUM(G6:G17)</f>
        <v>54388.9249215</v>
      </c>
      <c r="H5" s="30">
        <f>SUM(H6:H17)</f>
        <v>14</v>
      </c>
      <c r="I5" s="8">
        <f>SUM(I6:I17)</f>
        <v>54388.9249215</v>
      </c>
    </row>
    <row r="6" spans="1:9" s="5" customFormat="1" ht="18" customHeight="1">
      <c r="A6" s="24" t="s">
        <v>105</v>
      </c>
      <c r="B6" s="30">
        <v>0</v>
      </c>
      <c r="C6" s="8">
        <v>0</v>
      </c>
      <c r="D6" s="30">
        <v>0</v>
      </c>
      <c r="E6" s="8">
        <v>0</v>
      </c>
      <c r="F6" s="30">
        <v>1</v>
      </c>
      <c r="G6" s="8">
        <v>3172.82</v>
      </c>
      <c r="H6" s="25">
        <v>1</v>
      </c>
      <c r="I6" s="8">
        <v>3172.82</v>
      </c>
    </row>
    <row r="7" spans="1:9" s="5" customFormat="1" ht="18" customHeight="1">
      <c r="A7" s="24" t="s">
        <v>106</v>
      </c>
      <c r="B7" s="30">
        <v>0</v>
      </c>
      <c r="C7" s="8">
        <v>0</v>
      </c>
      <c r="D7" s="30">
        <v>0</v>
      </c>
      <c r="E7" s="8">
        <v>0</v>
      </c>
      <c r="F7" s="30">
        <v>0</v>
      </c>
      <c r="G7" s="8">
        <v>0</v>
      </c>
      <c r="H7" s="25">
        <v>0</v>
      </c>
      <c r="I7" s="8">
        <v>0</v>
      </c>
    </row>
    <row r="8" spans="1:9" s="5" customFormat="1" ht="18" customHeight="1">
      <c r="A8" s="24" t="s">
        <v>107</v>
      </c>
      <c r="B8" s="30">
        <v>0</v>
      </c>
      <c r="C8" s="8">
        <v>0</v>
      </c>
      <c r="D8" s="30">
        <v>0</v>
      </c>
      <c r="E8" s="8">
        <v>0</v>
      </c>
      <c r="F8" s="30">
        <v>0</v>
      </c>
      <c r="G8" s="8">
        <v>0</v>
      </c>
      <c r="H8" s="25">
        <v>0</v>
      </c>
      <c r="I8" s="8">
        <v>0</v>
      </c>
    </row>
    <row r="9" spans="1:9" s="5" customFormat="1" ht="18" customHeight="1">
      <c r="A9" s="24" t="s">
        <v>108</v>
      </c>
      <c r="B9" s="30">
        <v>0</v>
      </c>
      <c r="C9" s="8">
        <v>0</v>
      </c>
      <c r="D9" s="30">
        <v>0</v>
      </c>
      <c r="E9" s="8">
        <v>0</v>
      </c>
      <c r="F9" s="30">
        <v>1</v>
      </c>
      <c r="G9" s="8">
        <v>2100</v>
      </c>
      <c r="H9" s="25">
        <v>1</v>
      </c>
      <c r="I9" s="8">
        <v>2100</v>
      </c>
    </row>
    <row r="10" spans="1:9" s="5" customFormat="1" ht="18" customHeight="1">
      <c r="A10" s="24" t="s">
        <v>109</v>
      </c>
      <c r="B10" s="30">
        <v>0</v>
      </c>
      <c r="C10" s="8">
        <v>0</v>
      </c>
      <c r="D10" s="30">
        <v>0</v>
      </c>
      <c r="E10" s="8">
        <v>0</v>
      </c>
      <c r="F10" s="30">
        <v>1</v>
      </c>
      <c r="G10" s="8">
        <v>1930.46</v>
      </c>
      <c r="H10" s="25">
        <v>1</v>
      </c>
      <c r="I10" s="8">
        <v>1930.46</v>
      </c>
    </row>
    <row r="11" spans="1:9" s="5" customFormat="1" ht="18" customHeight="1">
      <c r="A11" s="24" t="s">
        <v>110</v>
      </c>
      <c r="B11" s="30">
        <v>0</v>
      </c>
      <c r="C11" s="8">
        <v>0</v>
      </c>
      <c r="D11" s="30">
        <v>0</v>
      </c>
      <c r="E11" s="8">
        <v>0</v>
      </c>
      <c r="F11" s="30">
        <v>2</v>
      </c>
      <c r="G11" s="8">
        <v>13399.9999215</v>
      </c>
      <c r="H11" s="25">
        <v>2</v>
      </c>
      <c r="I11" s="8">
        <v>13399.9999215</v>
      </c>
    </row>
    <row r="12" spans="1:9" s="5" customFormat="1" ht="18" customHeight="1">
      <c r="A12" s="24" t="s">
        <v>111</v>
      </c>
      <c r="B12" s="30">
        <v>0</v>
      </c>
      <c r="C12" s="8">
        <v>0</v>
      </c>
      <c r="D12" s="30">
        <v>0</v>
      </c>
      <c r="E12" s="8">
        <v>0</v>
      </c>
      <c r="F12" s="30">
        <v>0</v>
      </c>
      <c r="G12" s="8">
        <v>0</v>
      </c>
      <c r="H12" s="25">
        <v>0</v>
      </c>
      <c r="I12" s="8">
        <v>0</v>
      </c>
    </row>
    <row r="13" spans="1:9" s="5" customFormat="1" ht="18" customHeight="1">
      <c r="A13" s="24" t="s">
        <v>112</v>
      </c>
      <c r="B13" s="30">
        <v>0</v>
      </c>
      <c r="C13" s="8">
        <v>0</v>
      </c>
      <c r="D13" s="30">
        <v>0</v>
      </c>
      <c r="E13" s="8">
        <v>0</v>
      </c>
      <c r="F13" s="30">
        <v>3</v>
      </c>
      <c r="G13" s="8">
        <v>11400</v>
      </c>
      <c r="H13" s="25">
        <v>3</v>
      </c>
      <c r="I13" s="8">
        <v>11400</v>
      </c>
    </row>
    <row r="14" spans="1:9" s="5" customFormat="1" ht="18" customHeight="1">
      <c r="A14" s="24" t="s">
        <v>115</v>
      </c>
      <c r="B14" s="30">
        <v>0</v>
      </c>
      <c r="C14" s="8">
        <v>0</v>
      </c>
      <c r="D14" s="30">
        <v>0</v>
      </c>
      <c r="E14" s="8">
        <v>0</v>
      </c>
      <c r="F14" s="30">
        <v>1</v>
      </c>
      <c r="G14" s="8">
        <v>2025</v>
      </c>
      <c r="H14" s="25">
        <v>1</v>
      </c>
      <c r="I14" s="8">
        <v>2025</v>
      </c>
    </row>
    <row r="15" spans="1:9" s="5" customFormat="1" ht="18" customHeight="1">
      <c r="A15" s="24" t="s">
        <v>116</v>
      </c>
      <c r="B15" s="30">
        <v>0</v>
      </c>
      <c r="C15" s="8">
        <v>0</v>
      </c>
      <c r="D15" s="30">
        <v>0</v>
      </c>
      <c r="E15" s="8">
        <v>0</v>
      </c>
      <c r="F15" s="30">
        <v>2</v>
      </c>
      <c r="G15" s="8">
        <v>14900</v>
      </c>
      <c r="H15" s="25">
        <v>2</v>
      </c>
      <c r="I15" s="8">
        <v>14900</v>
      </c>
    </row>
    <row r="16" spans="1:9" s="5" customFormat="1" ht="18" customHeight="1">
      <c r="A16" s="24" t="s">
        <v>114</v>
      </c>
      <c r="B16" s="30">
        <v>0</v>
      </c>
      <c r="C16" s="8">
        <v>0</v>
      </c>
      <c r="D16" s="30">
        <v>0</v>
      </c>
      <c r="E16" s="8">
        <v>0</v>
      </c>
      <c r="F16" s="30">
        <v>3</v>
      </c>
      <c r="G16" s="8">
        <v>5460.645</v>
      </c>
      <c r="H16" s="25">
        <v>3</v>
      </c>
      <c r="I16" s="8">
        <v>5460.645</v>
      </c>
    </row>
    <row r="17" spans="1:9" s="5" customFormat="1" ht="18" customHeight="1">
      <c r="A17" s="24" t="s">
        <v>113</v>
      </c>
      <c r="B17" s="30">
        <v>0</v>
      </c>
      <c r="C17" s="8">
        <v>0</v>
      </c>
      <c r="D17" s="30">
        <v>0</v>
      </c>
      <c r="E17" s="8">
        <v>0</v>
      </c>
      <c r="F17" s="30">
        <v>0</v>
      </c>
      <c r="G17" s="8">
        <v>0</v>
      </c>
      <c r="H17" s="25">
        <v>0</v>
      </c>
      <c r="I17" s="8">
        <v>0</v>
      </c>
    </row>
    <row r="18" spans="1:7" s="5" customFormat="1" ht="24.75" customHeight="1">
      <c r="A18" s="550" t="s">
        <v>153</v>
      </c>
      <c r="B18" s="550"/>
      <c r="C18" s="550"/>
      <c r="D18" s="550"/>
      <c r="E18" s="550"/>
      <c r="F18" s="550"/>
      <c r="G18" s="550"/>
    </row>
    <row r="19" spans="1:7" s="5" customFormat="1" ht="13.5" customHeight="1">
      <c r="A19" s="551" t="s">
        <v>732</v>
      </c>
      <c r="B19" s="551"/>
      <c r="C19" s="551"/>
      <c r="D19" s="551"/>
      <c r="E19" s="551"/>
      <c r="F19" s="551"/>
      <c r="G19" s="551"/>
    </row>
    <row r="20" spans="1:7" s="5" customFormat="1" ht="13.5" customHeight="1">
      <c r="A20" s="551" t="s">
        <v>154</v>
      </c>
      <c r="B20" s="551"/>
      <c r="C20" s="551"/>
      <c r="D20" s="551"/>
      <c r="E20" s="551"/>
      <c r="F20" s="551"/>
      <c r="G20" s="551"/>
    </row>
    <row r="21" s="5" customFormat="1" ht="24" customHeight="1"/>
  </sheetData>
  <sheetProtection/>
  <mergeCells count="9">
    <mergeCell ref="H2:I2"/>
    <mergeCell ref="A18:G18"/>
    <mergeCell ref="A19:G19"/>
    <mergeCell ref="A20:G20"/>
    <mergeCell ref="A1:G1"/>
    <mergeCell ref="A2:A3"/>
    <mergeCell ref="B2:C2"/>
    <mergeCell ref="D2:E2"/>
    <mergeCell ref="F2:G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F23" sqref="F23"/>
    </sheetView>
  </sheetViews>
  <sheetFormatPr defaultColWidth="9.140625" defaultRowHeight="12.75"/>
  <cols>
    <col min="1" max="2" width="14.7109375" style="0" bestFit="1" customWidth="1"/>
    <col min="3" max="3" width="15.7109375" style="0" bestFit="1" customWidth="1"/>
    <col min="4" max="4" width="14.7109375" style="0" bestFit="1" customWidth="1"/>
    <col min="5" max="5" width="15.7109375" style="0" bestFit="1" customWidth="1"/>
    <col min="6" max="6" width="14.7109375" style="0" bestFit="1" customWidth="1"/>
    <col min="7" max="7" width="15.7109375" style="0" bestFit="1" customWidth="1"/>
    <col min="8" max="8" width="14.7109375" style="0" bestFit="1" customWidth="1"/>
    <col min="9" max="11" width="15.7109375" style="0" bestFit="1" customWidth="1"/>
    <col min="12" max="12" width="10.28125" style="0" customWidth="1"/>
  </cols>
  <sheetData>
    <row r="1" spans="1:9" ht="14.25" customHeight="1">
      <c r="A1" s="552" t="s">
        <v>4</v>
      </c>
      <c r="B1" s="552"/>
      <c r="C1" s="552"/>
      <c r="D1" s="552"/>
      <c r="E1" s="552"/>
      <c r="F1" s="552"/>
      <c r="G1" s="552"/>
      <c r="H1" s="552"/>
      <c r="I1" s="552"/>
    </row>
    <row r="2" spans="1:11" s="5" customFormat="1" ht="15.75" customHeight="1">
      <c r="A2" s="502" t="s">
        <v>155</v>
      </c>
      <c r="B2" s="555" t="s">
        <v>149</v>
      </c>
      <c r="C2" s="556"/>
      <c r="D2" s="555" t="s">
        <v>150</v>
      </c>
      <c r="E2" s="556"/>
      <c r="F2" s="555" t="s">
        <v>151</v>
      </c>
      <c r="G2" s="556"/>
      <c r="H2" s="555" t="s">
        <v>152</v>
      </c>
      <c r="I2" s="556"/>
      <c r="J2" s="555" t="s">
        <v>99</v>
      </c>
      <c r="K2" s="556"/>
    </row>
    <row r="3" spans="1:11" s="5" customFormat="1" ht="25.5" customHeight="1">
      <c r="A3" s="504"/>
      <c r="B3" s="7" t="s">
        <v>156</v>
      </c>
      <c r="C3" s="10" t="s">
        <v>144</v>
      </c>
      <c r="D3" s="7" t="s">
        <v>156</v>
      </c>
      <c r="E3" s="10" t="s">
        <v>144</v>
      </c>
      <c r="F3" s="7" t="s">
        <v>156</v>
      </c>
      <c r="G3" s="10" t="s">
        <v>143</v>
      </c>
      <c r="H3" s="7" t="s">
        <v>156</v>
      </c>
      <c r="I3" s="10" t="s">
        <v>157</v>
      </c>
      <c r="J3" s="9" t="s">
        <v>126</v>
      </c>
      <c r="K3" s="10" t="s">
        <v>143</v>
      </c>
    </row>
    <row r="4" spans="1:12" s="5" customFormat="1" ht="15" customHeight="1">
      <c r="A4" s="31" t="s">
        <v>28</v>
      </c>
      <c r="B4" s="11">
        <v>209</v>
      </c>
      <c r="C4" s="22">
        <v>10825.77</v>
      </c>
      <c r="D4" s="11">
        <v>21</v>
      </c>
      <c r="E4" s="27">
        <v>8033.07</v>
      </c>
      <c r="F4" s="11">
        <v>4</v>
      </c>
      <c r="G4" s="22">
        <v>23.59</v>
      </c>
      <c r="H4" s="11">
        <v>170</v>
      </c>
      <c r="I4" s="11">
        <v>191280.36</v>
      </c>
      <c r="J4" s="11">
        <v>404</v>
      </c>
      <c r="K4" s="32">
        <v>210162.79</v>
      </c>
      <c r="L4" s="136"/>
    </row>
    <row r="5" spans="1:12" s="5" customFormat="1" ht="15" customHeight="1">
      <c r="A5" s="31" t="s">
        <v>29</v>
      </c>
      <c r="B5" s="11">
        <f aca="true" t="shared" si="0" ref="B5:K5">SUM(B6:B17)</f>
        <v>120</v>
      </c>
      <c r="C5" s="22">
        <f t="shared" si="0"/>
        <v>1539.79</v>
      </c>
      <c r="D5" s="11">
        <f t="shared" si="0"/>
        <v>12</v>
      </c>
      <c r="E5" s="27">
        <f t="shared" si="0"/>
        <v>66.33</v>
      </c>
      <c r="F5" s="11">
        <f t="shared" si="0"/>
        <v>3</v>
      </c>
      <c r="G5" s="22">
        <f t="shared" si="0"/>
        <v>15.16</v>
      </c>
      <c r="H5" s="11">
        <f t="shared" si="0"/>
        <v>125</v>
      </c>
      <c r="I5" s="27">
        <f t="shared" si="0"/>
        <v>134762.93</v>
      </c>
      <c r="J5" s="11">
        <f t="shared" si="0"/>
        <v>258</v>
      </c>
      <c r="K5" s="32">
        <f t="shared" si="0"/>
        <v>136384.20999999996</v>
      </c>
      <c r="L5" s="136"/>
    </row>
    <row r="6" spans="1:12" s="5" customFormat="1" ht="15" customHeight="1">
      <c r="A6" s="31" t="s">
        <v>105</v>
      </c>
      <c r="B6" s="11">
        <v>7</v>
      </c>
      <c r="C6" s="22">
        <v>21.53</v>
      </c>
      <c r="D6" s="11">
        <v>0</v>
      </c>
      <c r="E6" s="27">
        <v>0</v>
      </c>
      <c r="F6" s="11">
        <v>0</v>
      </c>
      <c r="G6" s="22">
        <v>0</v>
      </c>
      <c r="H6" s="11">
        <v>16</v>
      </c>
      <c r="I6" s="27">
        <v>35806.25</v>
      </c>
      <c r="J6" s="11">
        <v>23</v>
      </c>
      <c r="K6" s="22">
        <v>35827.78</v>
      </c>
      <c r="L6" s="136"/>
    </row>
    <row r="7" spans="1:12" s="5" customFormat="1" ht="15" customHeight="1">
      <c r="A7" s="31" t="s">
        <v>106</v>
      </c>
      <c r="B7" s="11">
        <v>24</v>
      </c>
      <c r="C7" s="22">
        <v>274.98</v>
      </c>
      <c r="D7" s="11">
        <v>1</v>
      </c>
      <c r="E7" s="27">
        <v>5.87</v>
      </c>
      <c r="F7" s="11">
        <v>0</v>
      </c>
      <c r="G7" s="22">
        <v>0</v>
      </c>
      <c r="H7" s="11">
        <v>11</v>
      </c>
      <c r="I7" s="27">
        <v>19570.31</v>
      </c>
      <c r="J7" s="11">
        <v>36</v>
      </c>
      <c r="K7" s="22">
        <v>19851.16</v>
      </c>
      <c r="L7" s="136"/>
    </row>
    <row r="8" spans="1:12" s="5" customFormat="1" ht="15" customHeight="1">
      <c r="A8" s="31" t="s">
        <v>107</v>
      </c>
      <c r="B8" s="11">
        <v>7</v>
      </c>
      <c r="C8" s="22">
        <v>59.51</v>
      </c>
      <c r="D8" s="11">
        <v>1</v>
      </c>
      <c r="E8" s="27">
        <v>7.21</v>
      </c>
      <c r="F8" s="11">
        <v>2</v>
      </c>
      <c r="G8" s="22">
        <v>8.92</v>
      </c>
      <c r="H8" s="11">
        <v>17</v>
      </c>
      <c r="I8" s="27">
        <v>15402.22</v>
      </c>
      <c r="J8" s="11">
        <v>27</v>
      </c>
      <c r="K8" s="22">
        <v>15477.86</v>
      </c>
      <c r="L8" s="136"/>
    </row>
    <row r="9" spans="1:12" s="5" customFormat="1" ht="15" customHeight="1">
      <c r="A9" s="31" t="s">
        <v>108</v>
      </c>
      <c r="B9" s="11">
        <v>19</v>
      </c>
      <c r="C9" s="22">
        <v>151.06</v>
      </c>
      <c r="D9" s="11">
        <v>2</v>
      </c>
      <c r="E9" s="27">
        <v>8.27</v>
      </c>
      <c r="F9" s="11">
        <v>0</v>
      </c>
      <c r="G9" s="22">
        <v>0</v>
      </c>
      <c r="H9" s="11">
        <v>9</v>
      </c>
      <c r="I9" s="27">
        <v>4236.68</v>
      </c>
      <c r="J9" s="11">
        <v>30</v>
      </c>
      <c r="K9" s="22">
        <v>4396.01</v>
      </c>
      <c r="L9" s="136"/>
    </row>
    <row r="10" spans="1:12" s="5" customFormat="1" ht="15" customHeight="1">
      <c r="A10" s="31" t="s">
        <v>109</v>
      </c>
      <c r="B10" s="11">
        <v>8</v>
      </c>
      <c r="C10" s="22">
        <v>15.28</v>
      </c>
      <c r="D10" s="11">
        <v>3</v>
      </c>
      <c r="E10" s="27">
        <v>25.72</v>
      </c>
      <c r="F10" s="11">
        <v>0</v>
      </c>
      <c r="G10" s="22">
        <v>0</v>
      </c>
      <c r="H10" s="11">
        <v>5</v>
      </c>
      <c r="I10" s="27">
        <v>293.79</v>
      </c>
      <c r="J10" s="11">
        <f>B10+D10+F10+H10</f>
        <v>16</v>
      </c>
      <c r="K10" s="22">
        <v>334.79</v>
      </c>
      <c r="L10" s="136"/>
    </row>
    <row r="11" spans="1:12" s="5" customFormat="1" ht="15" customHeight="1">
      <c r="A11" s="31" t="s">
        <v>110</v>
      </c>
      <c r="B11" s="11">
        <v>8</v>
      </c>
      <c r="C11" s="22">
        <v>127.93</v>
      </c>
      <c r="D11" s="11">
        <v>0</v>
      </c>
      <c r="E11" s="27">
        <v>0</v>
      </c>
      <c r="F11" s="11">
        <v>0</v>
      </c>
      <c r="G11" s="22">
        <v>2.34</v>
      </c>
      <c r="H11" s="11">
        <v>12</v>
      </c>
      <c r="I11" s="27">
        <v>1363.88</v>
      </c>
      <c r="J11" s="252">
        <v>18</v>
      </c>
      <c r="K11" s="253">
        <f>C11+E11+G11+I11</f>
        <v>1494.15</v>
      </c>
      <c r="L11" s="136"/>
    </row>
    <row r="12" spans="1:12" s="5" customFormat="1" ht="15" customHeight="1">
      <c r="A12" s="31" t="s">
        <v>111</v>
      </c>
      <c r="B12" s="11">
        <v>11</v>
      </c>
      <c r="C12" s="22">
        <v>46.23</v>
      </c>
      <c r="D12" s="11">
        <v>0</v>
      </c>
      <c r="E12" s="27">
        <v>0</v>
      </c>
      <c r="F12" s="11">
        <v>0</v>
      </c>
      <c r="G12" s="22">
        <v>0</v>
      </c>
      <c r="H12" s="11">
        <v>8</v>
      </c>
      <c r="I12" s="27">
        <v>574.42</v>
      </c>
      <c r="J12" s="252">
        <v>19</v>
      </c>
      <c r="K12" s="253">
        <v>620.65</v>
      </c>
      <c r="L12" s="136"/>
    </row>
    <row r="13" spans="1:12" s="5" customFormat="1" ht="15" customHeight="1">
      <c r="A13" s="31" t="s">
        <v>112</v>
      </c>
      <c r="B13" s="11">
        <v>13</v>
      </c>
      <c r="C13" s="22">
        <v>73.89</v>
      </c>
      <c r="D13" s="11">
        <v>0</v>
      </c>
      <c r="E13" s="27">
        <v>0</v>
      </c>
      <c r="F13" s="11">
        <v>0</v>
      </c>
      <c r="G13" s="22">
        <v>0</v>
      </c>
      <c r="H13" s="11">
        <v>10</v>
      </c>
      <c r="I13" s="27">
        <v>28829.67</v>
      </c>
      <c r="J13" s="252">
        <v>23</v>
      </c>
      <c r="K13" s="253">
        <v>28903.56</v>
      </c>
      <c r="L13" s="136"/>
    </row>
    <row r="14" spans="1:12" s="5" customFormat="1" ht="15" customHeight="1">
      <c r="A14" s="31" t="s">
        <v>115</v>
      </c>
      <c r="B14" s="11">
        <v>0</v>
      </c>
      <c r="C14" s="22">
        <v>0</v>
      </c>
      <c r="D14" s="11">
        <v>0</v>
      </c>
      <c r="E14" s="27">
        <v>0</v>
      </c>
      <c r="F14" s="11">
        <v>0</v>
      </c>
      <c r="G14" s="22">
        <v>0</v>
      </c>
      <c r="H14" s="11">
        <v>0</v>
      </c>
      <c r="I14" s="27">
        <v>0</v>
      </c>
      <c r="J14" s="252">
        <v>0</v>
      </c>
      <c r="K14" s="253">
        <v>0</v>
      </c>
      <c r="L14" s="136"/>
    </row>
    <row r="15" spans="1:12" s="5" customFormat="1" ht="15" customHeight="1">
      <c r="A15" s="31" t="s">
        <v>116</v>
      </c>
      <c r="B15" s="11">
        <v>12</v>
      </c>
      <c r="C15" s="22">
        <v>554.85</v>
      </c>
      <c r="D15" s="11">
        <v>0</v>
      </c>
      <c r="E15" s="27">
        <v>0</v>
      </c>
      <c r="F15" s="11">
        <v>0</v>
      </c>
      <c r="G15" s="22">
        <v>0</v>
      </c>
      <c r="H15" s="11">
        <v>16</v>
      </c>
      <c r="I15" s="27">
        <v>6527.35</v>
      </c>
      <c r="J15" s="252">
        <v>28</v>
      </c>
      <c r="K15" s="253">
        <v>7082.2</v>
      </c>
      <c r="L15" s="136"/>
    </row>
    <row r="16" spans="1:12" s="5" customFormat="1" ht="15" customHeight="1">
      <c r="A16" s="31" t="s">
        <v>114</v>
      </c>
      <c r="B16" s="11">
        <v>5</v>
      </c>
      <c r="C16" s="22">
        <v>129.91</v>
      </c>
      <c r="D16" s="11">
        <v>1</v>
      </c>
      <c r="E16" s="27">
        <v>6.22</v>
      </c>
      <c r="F16" s="11">
        <v>0</v>
      </c>
      <c r="G16" s="22">
        <v>0</v>
      </c>
      <c r="H16" s="11">
        <v>9</v>
      </c>
      <c r="I16" s="27">
        <v>1826.23</v>
      </c>
      <c r="J16" s="252">
        <v>15</v>
      </c>
      <c r="K16" s="253">
        <v>1962.36</v>
      </c>
      <c r="L16" s="136"/>
    </row>
    <row r="17" spans="1:12" s="5" customFormat="1" ht="15" customHeight="1">
      <c r="A17" s="31" t="s">
        <v>113</v>
      </c>
      <c r="B17" s="11">
        <v>6</v>
      </c>
      <c r="C17" s="22">
        <v>84.62</v>
      </c>
      <c r="D17" s="11">
        <v>4</v>
      </c>
      <c r="E17" s="27">
        <v>13.04</v>
      </c>
      <c r="F17" s="11">
        <v>1</v>
      </c>
      <c r="G17" s="22">
        <v>3.9</v>
      </c>
      <c r="H17" s="11">
        <v>12</v>
      </c>
      <c r="I17" s="27">
        <v>20332.13</v>
      </c>
      <c r="J17" s="252">
        <f>B17+D17+F17+H17</f>
        <v>23</v>
      </c>
      <c r="K17" s="253">
        <f>C17+E17+G17+I17</f>
        <v>20433.690000000002</v>
      </c>
      <c r="L17" s="136"/>
    </row>
    <row r="18" spans="1:2" s="5" customFormat="1" ht="14.25" customHeight="1">
      <c r="A18" s="492" t="s">
        <v>732</v>
      </c>
      <c r="B18" s="492"/>
    </row>
    <row r="19" spans="1:2" s="5" customFormat="1" ht="13.5" customHeight="1">
      <c r="A19" s="492" t="s">
        <v>154</v>
      </c>
      <c r="B19" s="492"/>
    </row>
    <row r="20" s="5" customFormat="1" ht="27.75" customHeight="1"/>
  </sheetData>
  <sheetProtection/>
  <mergeCells count="9">
    <mergeCell ref="J2:K2"/>
    <mergeCell ref="A18:B18"/>
    <mergeCell ref="A19:B19"/>
    <mergeCell ref="A1:I1"/>
    <mergeCell ref="A2:A3"/>
    <mergeCell ref="B2:C2"/>
    <mergeCell ref="D2:E2"/>
    <mergeCell ref="F2:G2"/>
    <mergeCell ref="H2:I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I29" sqref="I29"/>
    </sheetView>
  </sheetViews>
  <sheetFormatPr defaultColWidth="9.140625" defaultRowHeight="12.75"/>
  <cols>
    <col min="1" max="2" width="14.7109375" style="0" bestFit="1" customWidth="1"/>
    <col min="3" max="3" width="15.8515625" style="0" bestFit="1" customWidth="1"/>
    <col min="4" max="4" width="14.7109375" style="0" bestFit="1" customWidth="1"/>
    <col min="5" max="5" width="15.8515625" style="0" bestFit="1" customWidth="1"/>
    <col min="6" max="6" width="14.7109375" style="0" bestFit="1" customWidth="1"/>
    <col min="7" max="7" width="15.8515625" style="0" bestFit="1" customWidth="1"/>
    <col min="8" max="8" width="14.7109375" style="0" bestFit="1" customWidth="1"/>
    <col min="9" max="9" width="15.8515625" style="0" bestFit="1" customWidth="1"/>
    <col min="10" max="10" width="4.7109375" style="0" bestFit="1" customWidth="1"/>
  </cols>
  <sheetData>
    <row r="1" spans="1:9" ht="15.75" customHeight="1">
      <c r="A1" s="557" t="s">
        <v>5</v>
      </c>
      <c r="B1" s="557"/>
      <c r="C1" s="557"/>
      <c r="D1" s="557"/>
      <c r="E1" s="557"/>
      <c r="F1" s="557"/>
      <c r="G1" s="557"/>
      <c r="H1" s="557"/>
      <c r="I1" s="557"/>
    </row>
    <row r="2" spans="1:9" s="5" customFormat="1" ht="18" customHeight="1">
      <c r="A2" s="558" t="s">
        <v>155</v>
      </c>
      <c r="B2" s="508" t="s">
        <v>149</v>
      </c>
      <c r="C2" s="509"/>
      <c r="D2" s="508" t="s">
        <v>150</v>
      </c>
      <c r="E2" s="509"/>
      <c r="F2" s="508" t="s">
        <v>152</v>
      </c>
      <c r="G2" s="509"/>
      <c r="H2" s="508" t="s">
        <v>158</v>
      </c>
      <c r="I2" s="509"/>
    </row>
    <row r="3" spans="1:9" s="5" customFormat="1" ht="27" customHeight="1">
      <c r="A3" s="559"/>
      <c r="B3" s="19" t="s">
        <v>159</v>
      </c>
      <c r="C3" s="23" t="s">
        <v>143</v>
      </c>
      <c r="D3" s="19" t="s">
        <v>159</v>
      </c>
      <c r="E3" s="23" t="s">
        <v>144</v>
      </c>
      <c r="F3" s="19" t="s">
        <v>159</v>
      </c>
      <c r="G3" s="23" t="s">
        <v>144</v>
      </c>
      <c r="H3" s="19" t="s">
        <v>159</v>
      </c>
      <c r="I3" s="23" t="s">
        <v>144</v>
      </c>
    </row>
    <row r="4" spans="1:10" s="5" customFormat="1" ht="18" customHeight="1">
      <c r="A4" s="3" t="s">
        <v>28</v>
      </c>
      <c r="B4" s="33">
        <v>479</v>
      </c>
      <c r="C4" s="34">
        <v>177592.5879</v>
      </c>
      <c r="D4" s="33">
        <v>1703</v>
      </c>
      <c r="E4" s="34">
        <v>247190.35226</v>
      </c>
      <c r="F4" s="33">
        <v>176</v>
      </c>
      <c r="G4" s="34">
        <v>185274.0225</v>
      </c>
      <c r="H4" s="33">
        <v>2358</v>
      </c>
      <c r="I4" s="34">
        <v>579424.55266</v>
      </c>
      <c r="J4" s="137"/>
    </row>
    <row r="5" spans="1:10" s="5" customFormat="1" ht="18" customHeight="1">
      <c r="A5" s="3" t="s">
        <v>29</v>
      </c>
      <c r="B5" s="33">
        <v>362</v>
      </c>
      <c r="C5" s="34">
        <v>202997.4072</v>
      </c>
      <c r="D5" s="33">
        <v>1272</v>
      </c>
      <c r="E5" s="34">
        <v>254915.2323027</v>
      </c>
      <c r="F5" s="33">
        <v>152</v>
      </c>
      <c r="G5" s="34">
        <v>216657.154</v>
      </c>
      <c r="H5" s="33">
        <f>SUM(H6:H17)</f>
        <v>1786</v>
      </c>
      <c r="I5" s="34">
        <v>674670.6135027</v>
      </c>
      <c r="J5" s="137"/>
    </row>
    <row r="6" spans="1:10" s="5" customFormat="1" ht="18" customHeight="1">
      <c r="A6" s="3" t="s">
        <v>105</v>
      </c>
      <c r="B6" s="33">
        <v>39</v>
      </c>
      <c r="C6" s="21">
        <v>26394.183</v>
      </c>
      <c r="D6" s="33">
        <v>174</v>
      </c>
      <c r="E6" s="21">
        <v>31434.83</v>
      </c>
      <c r="F6" s="33">
        <v>11</v>
      </c>
      <c r="G6" s="21">
        <v>12235.204</v>
      </c>
      <c r="H6" s="33">
        <v>224</v>
      </c>
      <c r="I6" s="21">
        <v>70064.217</v>
      </c>
      <c r="J6" s="137"/>
    </row>
    <row r="7" spans="1:10" s="5" customFormat="1" ht="18" customHeight="1">
      <c r="A7" s="3" t="s">
        <v>106</v>
      </c>
      <c r="B7" s="33">
        <v>39</v>
      </c>
      <c r="C7" s="21">
        <v>19502.31</v>
      </c>
      <c r="D7" s="33">
        <v>91</v>
      </c>
      <c r="E7" s="21">
        <v>13664.77</v>
      </c>
      <c r="F7" s="33">
        <v>10</v>
      </c>
      <c r="G7" s="21">
        <v>10410.15</v>
      </c>
      <c r="H7" s="33">
        <v>140</v>
      </c>
      <c r="I7" s="21">
        <v>43577.24</v>
      </c>
      <c r="J7" s="137"/>
    </row>
    <row r="8" spans="1:10" s="5" customFormat="1" ht="18" customHeight="1">
      <c r="A8" s="3" t="s">
        <v>107</v>
      </c>
      <c r="B8" s="33">
        <v>45</v>
      </c>
      <c r="C8" s="21">
        <v>14000</v>
      </c>
      <c r="D8" s="33">
        <v>113</v>
      </c>
      <c r="E8" s="21">
        <v>24900</v>
      </c>
      <c r="F8" s="33">
        <v>13</v>
      </c>
      <c r="G8" s="21">
        <v>10100</v>
      </c>
      <c r="H8" s="33">
        <v>171</v>
      </c>
      <c r="I8" s="21">
        <v>49100</v>
      </c>
      <c r="J8" s="137"/>
    </row>
    <row r="9" spans="1:10" s="5" customFormat="1" ht="18" customHeight="1">
      <c r="A9" s="3" t="s">
        <v>108</v>
      </c>
      <c r="B9" s="33">
        <v>31</v>
      </c>
      <c r="C9" s="21">
        <v>10734</v>
      </c>
      <c r="D9" s="33">
        <v>117</v>
      </c>
      <c r="E9" s="21">
        <v>13431.05</v>
      </c>
      <c r="F9" s="33">
        <v>13</v>
      </c>
      <c r="G9" s="21">
        <v>21914.5</v>
      </c>
      <c r="H9" s="33">
        <v>161</v>
      </c>
      <c r="I9" s="21">
        <v>46079.55</v>
      </c>
      <c r="J9" s="137"/>
    </row>
    <row r="10" spans="1:10" s="5" customFormat="1" ht="18" customHeight="1">
      <c r="A10" s="3" t="s">
        <v>109</v>
      </c>
      <c r="B10" s="33">
        <v>23</v>
      </c>
      <c r="C10" s="21">
        <v>9939.1</v>
      </c>
      <c r="D10" s="33">
        <v>94</v>
      </c>
      <c r="E10" s="21">
        <v>12224.49</v>
      </c>
      <c r="F10" s="33">
        <v>6</v>
      </c>
      <c r="G10" s="21">
        <v>18145.6</v>
      </c>
      <c r="H10" s="33">
        <v>123</v>
      </c>
      <c r="I10" s="21">
        <v>40309</v>
      </c>
      <c r="J10" s="137"/>
    </row>
    <row r="11" spans="1:10" s="5" customFormat="1" ht="18" customHeight="1">
      <c r="A11" s="3" t="s">
        <v>110</v>
      </c>
      <c r="B11" s="33">
        <v>22</v>
      </c>
      <c r="C11" s="21">
        <v>9540.5529</v>
      </c>
      <c r="D11" s="33">
        <v>92</v>
      </c>
      <c r="E11" s="21">
        <v>19225.39</v>
      </c>
      <c r="F11" s="33">
        <v>9</v>
      </c>
      <c r="G11" s="21">
        <v>19862.8</v>
      </c>
      <c r="H11" s="33">
        <f>+F11+D11+B11</f>
        <v>123</v>
      </c>
      <c r="I11" s="21">
        <v>48628.7429</v>
      </c>
      <c r="J11" s="137"/>
    </row>
    <row r="12" spans="1:10" s="5" customFormat="1" ht="18" customHeight="1">
      <c r="A12" s="3" t="s">
        <v>111</v>
      </c>
      <c r="B12" s="33">
        <v>27</v>
      </c>
      <c r="C12" s="21">
        <v>9840.4843</v>
      </c>
      <c r="D12" s="33">
        <v>88</v>
      </c>
      <c r="E12" s="21">
        <v>19237.29</v>
      </c>
      <c r="F12" s="33">
        <v>11</v>
      </c>
      <c r="G12" s="21">
        <v>18240.2</v>
      </c>
      <c r="H12" s="33">
        <v>126</v>
      </c>
      <c r="I12" s="21">
        <v>47317.9743</v>
      </c>
      <c r="J12" s="137"/>
    </row>
    <row r="13" spans="1:10" s="5" customFormat="1" ht="18" customHeight="1">
      <c r="A13" s="3" t="s">
        <v>112</v>
      </c>
      <c r="B13" s="33">
        <v>23</v>
      </c>
      <c r="C13" s="21">
        <v>16366</v>
      </c>
      <c r="D13" s="33">
        <v>57</v>
      </c>
      <c r="E13" s="21">
        <v>13307</v>
      </c>
      <c r="F13" s="33">
        <v>12</v>
      </c>
      <c r="G13" s="21">
        <v>19057</v>
      </c>
      <c r="H13" s="33">
        <v>92</v>
      </c>
      <c r="I13" s="21">
        <v>48731</v>
      </c>
      <c r="J13" s="137"/>
    </row>
    <row r="14" spans="1:10" s="5" customFormat="1" ht="18" customHeight="1">
      <c r="A14" s="3" t="s">
        <v>115</v>
      </c>
      <c r="B14" s="33">
        <v>33</v>
      </c>
      <c r="C14" s="21">
        <v>29526.187</v>
      </c>
      <c r="D14" s="33">
        <v>98</v>
      </c>
      <c r="E14" s="21">
        <v>23084.43</v>
      </c>
      <c r="F14" s="33">
        <v>3</v>
      </c>
      <c r="G14" s="21">
        <v>3547</v>
      </c>
      <c r="H14" s="33">
        <v>134</v>
      </c>
      <c r="I14" s="21">
        <v>56157.617</v>
      </c>
      <c r="J14" s="137"/>
    </row>
    <row r="15" spans="1:10" s="5" customFormat="1" ht="18" customHeight="1">
      <c r="A15" s="3" t="s">
        <v>116</v>
      </c>
      <c r="B15" s="33">
        <v>17</v>
      </c>
      <c r="C15" s="21">
        <v>17151.29</v>
      </c>
      <c r="D15" s="33">
        <v>116</v>
      </c>
      <c r="E15" s="21">
        <v>16824.6</v>
      </c>
      <c r="F15" s="33">
        <v>25</v>
      </c>
      <c r="G15" s="21">
        <v>35320.4</v>
      </c>
      <c r="H15" s="33">
        <v>158</v>
      </c>
      <c r="I15" s="21">
        <v>69296.29</v>
      </c>
      <c r="J15" s="137"/>
    </row>
    <row r="16" spans="1:10" s="5" customFormat="1" ht="18" customHeight="1">
      <c r="A16" s="3" t="s">
        <v>114</v>
      </c>
      <c r="B16" s="33">
        <v>31</v>
      </c>
      <c r="C16" s="21">
        <v>14000</v>
      </c>
      <c r="D16" s="33">
        <v>121</v>
      </c>
      <c r="E16" s="21">
        <v>42500</v>
      </c>
      <c r="F16" s="33">
        <v>19</v>
      </c>
      <c r="G16" s="21">
        <v>23500</v>
      </c>
      <c r="H16" s="33">
        <v>171</v>
      </c>
      <c r="I16" s="21">
        <v>80000</v>
      </c>
      <c r="J16" s="137"/>
    </row>
    <row r="17" spans="1:10" s="5" customFormat="1" ht="18" customHeight="1">
      <c r="A17" s="3" t="s">
        <v>113</v>
      </c>
      <c r="B17" s="33">
        <v>32</v>
      </c>
      <c r="C17" s="21">
        <v>26003.3</v>
      </c>
      <c r="D17" s="33">
        <v>111</v>
      </c>
      <c r="E17" s="21">
        <v>25081.3823027</v>
      </c>
      <c r="F17" s="33">
        <v>20</v>
      </c>
      <c r="G17" s="21">
        <v>24324.3</v>
      </c>
      <c r="H17" s="33">
        <v>163</v>
      </c>
      <c r="I17" s="21">
        <v>75408.9823027</v>
      </c>
      <c r="J17" s="137"/>
    </row>
    <row r="18" spans="1:2" s="5" customFormat="1" ht="15" customHeight="1">
      <c r="A18" s="492" t="s">
        <v>733</v>
      </c>
      <c r="B18" s="492"/>
    </row>
    <row r="19" spans="1:2" s="5" customFormat="1" ht="13.5" customHeight="1">
      <c r="A19" s="492" t="s">
        <v>160</v>
      </c>
      <c r="B19" s="492"/>
    </row>
    <row r="20" s="5" customFormat="1" ht="27" customHeight="1"/>
  </sheetData>
  <sheetProtection/>
  <mergeCells count="8">
    <mergeCell ref="A18:B18"/>
    <mergeCell ref="A19:B19"/>
    <mergeCell ref="A1:I1"/>
    <mergeCell ref="A2:A3"/>
    <mergeCell ref="B2:C2"/>
    <mergeCell ref="D2:E2"/>
    <mergeCell ref="F2:G2"/>
    <mergeCell ref="H2:I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M10" sqref="M10"/>
    </sheetView>
  </sheetViews>
  <sheetFormatPr defaultColWidth="9.140625" defaultRowHeight="12.75"/>
  <cols>
    <col min="1" max="1" width="14.7109375" style="0" bestFit="1" customWidth="1"/>
    <col min="2" max="2" width="14.8515625" style="0" bestFit="1" customWidth="1"/>
    <col min="3" max="3" width="19.57421875" style="0" bestFit="1" customWidth="1"/>
    <col min="4" max="4" width="14.8515625" style="0" bestFit="1" customWidth="1"/>
    <col min="5" max="5" width="19.57421875" style="0" bestFit="1" customWidth="1"/>
    <col min="6" max="6" width="13.57421875" style="0" customWidth="1"/>
    <col min="7" max="7" width="13.421875" style="0" customWidth="1"/>
    <col min="8" max="8" width="13.421875" style="0" bestFit="1" customWidth="1"/>
    <col min="9" max="9" width="4.7109375" style="0" bestFit="1" customWidth="1"/>
  </cols>
  <sheetData>
    <row r="1" spans="1:7" ht="15" customHeight="1">
      <c r="A1" s="552" t="s">
        <v>6</v>
      </c>
      <c r="B1" s="552"/>
      <c r="C1" s="552"/>
      <c r="D1" s="552"/>
      <c r="E1" s="552"/>
      <c r="F1" s="552"/>
      <c r="G1" s="552"/>
    </row>
    <row r="2" spans="1:8" s="5" customFormat="1" ht="18" customHeight="1">
      <c r="A2" s="502" t="s">
        <v>96</v>
      </c>
      <c r="B2" s="508" t="s">
        <v>161</v>
      </c>
      <c r="C2" s="509"/>
      <c r="D2" s="508" t="s">
        <v>162</v>
      </c>
      <c r="E2" s="509"/>
      <c r="F2" s="508" t="s">
        <v>99</v>
      </c>
      <c r="G2" s="562"/>
      <c r="H2" s="509"/>
    </row>
    <row r="3" spans="1:8" s="5" customFormat="1" ht="27" customHeight="1">
      <c r="A3" s="504"/>
      <c r="B3" s="9" t="s">
        <v>164</v>
      </c>
      <c r="C3" s="10" t="s">
        <v>165</v>
      </c>
      <c r="D3" s="9" t="s">
        <v>164</v>
      </c>
      <c r="E3" s="10" t="s">
        <v>165</v>
      </c>
      <c r="F3" s="19" t="s">
        <v>164</v>
      </c>
      <c r="G3" s="563" t="s">
        <v>165</v>
      </c>
      <c r="H3" s="564"/>
    </row>
    <row r="4" spans="1:8" s="5" customFormat="1" ht="18" customHeight="1">
      <c r="A4" s="3" t="s">
        <v>28</v>
      </c>
      <c r="B4" s="21">
        <v>43157</v>
      </c>
      <c r="C4" s="34">
        <v>631252.22</v>
      </c>
      <c r="D4" s="21">
        <v>60370</v>
      </c>
      <c r="E4" s="34">
        <v>1168407.66</v>
      </c>
      <c r="F4" s="34">
        <v>103527</v>
      </c>
      <c r="G4" s="560">
        <v>1799659.88</v>
      </c>
      <c r="H4" s="561"/>
    </row>
    <row r="5" spans="1:8" s="5" customFormat="1" ht="18" customHeight="1">
      <c r="A5" s="3" t="s">
        <v>29</v>
      </c>
      <c r="B5" s="21">
        <f>SUM(B6:B17)</f>
        <v>53494</v>
      </c>
      <c r="C5" s="34">
        <f>SUM(C6:C17)</f>
        <v>705786.52</v>
      </c>
      <c r="D5" s="21">
        <f>SUM(D6:D17)</f>
        <v>74463</v>
      </c>
      <c r="E5" s="34">
        <f>SUM(E6:E17)</f>
        <v>1359020.27</v>
      </c>
      <c r="F5" s="34">
        <f>SUM(F6:F17)</f>
        <v>127957</v>
      </c>
      <c r="G5" s="560">
        <f>SUM(G6:H17)</f>
        <v>2064806.84</v>
      </c>
      <c r="H5" s="561"/>
    </row>
    <row r="6" spans="1:8" s="5" customFormat="1" ht="18" customHeight="1">
      <c r="A6" s="3" t="s">
        <v>105</v>
      </c>
      <c r="B6" s="21">
        <v>3944</v>
      </c>
      <c r="C6" s="21">
        <v>53755.86</v>
      </c>
      <c r="D6" s="21">
        <v>5380</v>
      </c>
      <c r="E6" s="21">
        <v>90747.82</v>
      </c>
      <c r="F6" s="21">
        <v>9324</v>
      </c>
      <c r="G6" s="560">
        <v>144503.68</v>
      </c>
      <c r="H6" s="561"/>
    </row>
    <row r="7" spans="1:8" s="5" customFormat="1" ht="18" customHeight="1">
      <c r="A7" s="3" t="s">
        <v>106</v>
      </c>
      <c r="B7" s="21">
        <v>4839</v>
      </c>
      <c r="C7" s="21">
        <v>65109.31</v>
      </c>
      <c r="D7" s="21">
        <v>6650</v>
      </c>
      <c r="E7" s="34">
        <v>129917.75</v>
      </c>
      <c r="F7" s="21">
        <v>11489</v>
      </c>
      <c r="G7" s="560">
        <v>195027.06</v>
      </c>
      <c r="H7" s="561"/>
    </row>
    <row r="8" spans="1:8" s="5" customFormat="1" ht="18" customHeight="1">
      <c r="A8" s="3" t="s">
        <v>107</v>
      </c>
      <c r="B8" s="21">
        <v>3662</v>
      </c>
      <c r="C8" s="21">
        <v>56678.67</v>
      </c>
      <c r="D8" s="21">
        <v>5845</v>
      </c>
      <c r="E8" s="34">
        <v>114724.86</v>
      </c>
      <c r="F8" s="21">
        <v>9507</v>
      </c>
      <c r="G8" s="560">
        <v>171403.53</v>
      </c>
      <c r="H8" s="561"/>
    </row>
    <row r="9" spans="1:8" s="5" customFormat="1" ht="18" customHeight="1">
      <c r="A9" s="3" t="s">
        <v>108</v>
      </c>
      <c r="B9" s="21">
        <v>5255</v>
      </c>
      <c r="C9" s="21">
        <v>65646.47</v>
      </c>
      <c r="D9" s="21">
        <v>6886</v>
      </c>
      <c r="E9" s="34">
        <v>118101.93</v>
      </c>
      <c r="F9" s="21">
        <v>12141</v>
      </c>
      <c r="G9" s="560">
        <v>183748.4</v>
      </c>
      <c r="H9" s="561"/>
    </row>
    <row r="10" spans="1:8" s="5" customFormat="1" ht="18" customHeight="1">
      <c r="A10" s="3" t="s">
        <v>109</v>
      </c>
      <c r="B10" s="21">
        <v>4175</v>
      </c>
      <c r="C10" s="21">
        <v>58482.1</v>
      </c>
      <c r="D10" s="21">
        <v>6095</v>
      </c>
      <c r="E10" s="34">
        <v>104532</v>
      </c>
      <c r="F10" s="21">
        <v>10270</v>
      </c>
      <c r="G10" s="560">
        <v>163014.12</v>
      </c>
      <c r="H10" s="561"/>
    </row>
    <row r="11" spans="1:8" s="5" customFormat="1" ht="18" customHeight="1">
      <c r="A11" s="3" t="s">
        <v>110</v>
      </c>
      <c r="B11" s="21">
        <v>3550</v>
      </c>
      <c r="C11" s="21">
        <v>43012.49</v>
      </c>
      <c r="D11" s="21">
        <v>5297</v>
      </c>
      <c r="E11" s="21">
        <v>97676.84</v>
      </c>
      <c r="F11" s="21">
        <v>8847</v>
      </c>
      <c r="G11" s="560">
        <v>140689.33</v>
      </c>
      <c r="H11" s="561"/>
    </row>
    <row r="12" spans="1:8" s="5" customFormat="1" ht="18" customHeight="1">
      <c r="A12" s="3" t="s">
        <v>111</v>
      </c>
      <c r="B12" s="21">
        <v>4133</v>
      </c>
      <c r="C12" s="21">
        <v>50077.52</v>
      </c>
      <c r="D12" s="21">
        <v>5692</v>
      </c>
      <c r="E12" s="34">
        <v>100000.68</v>
      </c>
      <c r="F12" s="21">
        <v>9825</v>
      </c>
      <c r="G12" s="560">
        <v>150078.2</v>
      </c>
      <c r="H12" s="561"/>
    </row>
    <row r="13" spans="1:8" s="5" customFormat="1" ht="18" customHeight="1">
      <c r="A13" s="3" t="s">
        <v>112</v>
      </c>
      <c r="B13" s="21">
        <v>4850</v>
      </c>
      <c r="C13" s="21">
        <v>51449.47</v>
      </c>
      <c r="D13" s="21">
        <v>6183</v>
      </c>
      <c r="E13" s="34">
        <v>102471.7</v>
      </c>
      <c r="F13" s="21">
        <v>11033</v>
      </c>
      <c r="G13" s="560">
        <v>153921.2</v>
      </c>
      <c r="H13" s="561"/>
    </row>
    <row r="14" spans="1:8" s="5" customFormat="1" ht="18" customHeight="1">
      <c r="A14" s="3" t="s">
        <v>115</v>
      </c>
      <c r="B14" s="21">
        <v>4397</v>
      </c>
      <c r="C14" s="21">
        <v>52392.3</v>
      </c>
      <c r="D14" s="21">
        <v>5877</v>
      </c>
      <c r="E14" s="21">
        <v>97560.16</v>
      </c>
      <c r="F14" s="21">
        <v>10274</v>
      </c>
      <c r="G14" s="560">
        <v>149952.46</v>
      </c>
      <c r="H14" s="561"/>
    </row>
    <row r="15" spans="1:8" s="5" customFormat="1" ht="18" customHeight="1">
      <c r="A15" s="3" t="s">
        <v>116</v>
      </c>
      <c r="B15" s="21">
        <v>4822</v>
      </c>
      <c r="C15" s="21">
        <v>62925.43</v>
      </c>
      <c r="D15" s="21">
        <v>7718</v>
      </c>
      <c r="E15" s="34">
        <v>134635.69</v>
      </c>
      <c r="F15" s="21">
        <v>12540</v>
      </c>
      <c r="G15" s="560">
        <v>197561.12</v>
      </c>
      <c r="H15" s="561"/>
    </row>
    <row r="16" spans="1:8" s="5" customFormat="1" ht="18" customHeight="1">
      <c r="A16" s="3" t="s">
        <v>114</v>
      </c>
      <c r="B16" s="21">
        <v>4247</v>
      </c>
      <c r="C16" s="21">
        <v>63973.44</v>
      </c>
      <c r="D16" s="21">
        <v>6566</v>
      </c>
      <c r="E16" s="34">
        <v>119569.31</v>
      </c>
      <c r="F16" s="21">
        <v>10813</v>
      </c>
      <c r="G16" s="560">
        <v>183542.75</v>
      </c>
      <c r="H16" s="561"/>
    </row>
    <row r="17" spans="1:8" s="5" customFormat="1" ht="18" customHeight="1">
      <c r="A17" s="3" t="s">
        <v>113</v>
      </c>
      <c r="B17" s="21">
        <v>5620</v>
      </c>
      <c r="C17" s="21">
        <v>82283.46</v>
      </c>
      <c r="D17" s="21">
        <v>6274</v>
      </c>
      <c r="E17" s="34">
        <v>149081.53</v>
      </c>
      <c r="F17" s="21">
        <v>11894</v>
      </c>
      <c r="G17" s="560">
        <v>231364.99</v>
      </c>
      <c r="H17" s="561"/>
    </row>
    <row r="18" spans="1:2" s="5" customFormat="1" ht="18.75" customHeight="1">
      <c r="A18" s="492" t="s">
        <v>733</v>
      </c>
      <c r="B18" s="492"/>
    </row>
    <row r="19" spans="1:2" s="5" customFormat="1" ht="18" customHeight="1">
      <c r="A19" s="492" t="s">
        <v>1129</v>
      </c>
      <c r="B19" s="492"/>
    </row>
  </sheetData>
  <sheetProtection/>
  <mergeCells count="22">
    <mergeCell ref="A18:B18"/>
    <mergeCell ref="A19:B19"/>
    <mergeCell ref="A2:A3"/>
    <mergeCell ref="B2:C2"/>
    <mergeCell ref="D2:E2"/>
    <mergeCell ref="A1:G1"/>
    <mergeCell ref="F2:H2"/>
    <mergeCell ref="G3:H3"/>
    <mergeCell ref="G4:H4"/>
    <mergeCell ref="G5:H5"/>
    <mergeCell ref="G16:H16"/>
    <mergeCell ref="G17:H17"/>
    <mergeCell ref="G10:H10"/>
    <mergeCell ref="G11:H11"/>
    <mergeCell ref="G12:H12"/>
    <mergeCell ref="G13:H13"/>
    <mergeCell ref="G14:H14"/>
    <mergeCell ref="G15:H15"/>
    <mergeCell ref="G6:H6"/>
    <mergeCell ref="G7:H7"/>
    <mergeCell ref="G8:H8"/>
    <mergeCell ref="G9:H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F24" sqref="F24"/>
    </sheetView>
  </sheetViews>
  <sheetFormatPr defaultColWidth="9.140625" defaultRowHeight="12.75"/>
  <cols>
    <col min="1" max="1" width="10.7109375" style="0" bestFit="1" customWidth="1"/>
    <col min="2" max="13" width="14.7109375" style="0" bestFit="1" customWidth="1"/>
    <col min="14" max="14" width="4.7109375" style="0" bestFit="1" customWidth="1"/>
  </cols>
  <sheetData>
    <row r="1" spans="1:13" ht="16.5" customHeight="1">
      <c r="A1" s="552" t="s">
        <v>166</v>
      </c>
      <c r="B1" s="552"/>
      <c r="C1" s="552"/>
      <c r="D1" s="552"/>
      <c r="E1" s="552"/>
      <c r="F1" s="552"/>
      <c r="G1" s="552"/>
      <c r="H1" s="552"/>
      <c r="I1" s="552"/>
      <c r="J1" s="552"/>
      <c r="K1" s="552"/>
      <c r="L1" s="552"/>
      <c r="M1" s="552"/>
    </row>
    <row r="2" spans="1:13" s="5" customFormat="1" ht="18" customHeight="1">
      <c r="A2" s="565" t="s">
        <v>167</v>
      </c>
      <c r="B2" s="508" t="s">
        <v>168</v>
      </c>
      <c r="C2" s="562"/>
      <c r="D2" s="562"/>
      <c r="E2" s="562"/>
      <c r="F2" s="562"/>
      <c r="G2" s="562"/>
      <c r="H2" s="562"/>
      <c r="I2" s="509"/>
      <c r="J2" s="567" t="s">
        <v>169</v>
      </c>
      <c r="K2" s="568"/>
      <c r="L2" s="567" t="s">
        <v>99</v>
      </c>
      <c r="M2" s="568"/>
    </row>
    <row r="3" spans="1:13" s="5" customFormat="1" ht="18" customHeight="1">
      <c r="A3" s="566"/>
      <c r="B3" s="508" t="s">
        <v>170</v>
      </c>
      <c r="C3" s="509"/>
      <c r="D3" s="508" t="s">
        <v>171</v>
      </c>
      <c r="E3" s="509"/>
      <c r="F3" s="508" t="s">
        <v>172</v>
      </c>
      <c r="G3" s="509"/>
      <c r="H3" s="508" t="s">
        <v>173</v>
      </c>
      <c r="I3" s="509"/>
      <c r="J3" s="569"/>
      <c r="K3" s="570"/>
      <c r="L3" s="569"/>
      <c r="M3" s="570"/>
    </row>
    <row r="4" spans="1:13" s="5" customFormat="1" ht="27" customHeight="1">
      <c r="A4" s="36" t="s">
        <v>174</v>
      </c>
      <c r="B4" s="20" t="s">
        <v>128</v>
      </c>
      <c r="C4" s="23" t="s">
        <v>129</v>
      </c>
      <c r="D4" s="20" t="s">
        <v>128</v>
      </c>
      <c r="E4" s="23" t="s">
        <v>175</v>
      </c>
      <c r="F4" s="20" t="s">
        <v>128</v>
      </c>
      <c r="G4" s="23" t="s">
        <v>175</v>
      </c>
      <c r="H4" s="20" t="s">
        <v>128</v>
      </c>
      <c r="I4" s="23" t="s">
        <v>175</v>
      </c>
      <c r="J4" s="20" t="s">
        <v>128</v>
      </c>
      <c r="K4" s="23" t="s">
        <v>175</v>
      </c>
      <c r="L4" s="20" t="s">
        <v>128</v>
      </c>
      <c r="M4" s="23" t="s">
        <v>175</v>
      </c>
    </row>
    <row r="5" spans="1:13" s="5" customFormat="1" ht="18" customHeight="1">
      <c r="A5" s="3" t="s">
        <v>28</v>
      </c>
      <c r="B5" s="21">
        <v>279</v>
      </c>
      <c r="C5" s="34">
        <v>2080535.77</v>
      </c>
      <c r="D5" s="21">
        <v>400</v>
      </c>
      <c r="E5" s="34">
        <v>324988.84</v>
      </c>
      <c r="F5" s="21">
        <v>349</v>
      </c>
      <c r="G5" s="34">
        <v>104665.52</v>
      </c>
      <c r="H5" s="21">
        <v>241</v>
      </c>
      <c r="I5" s="21">
        <v>20878.506</v>
      </c>
      <c r="J5" s="21">
        <v>57</v>
      </c>
      <c r="K5" s="21">
        <v>12738.1</v>
      </c>
      <c r="L5" s="21">
        <v>1326</v>
      </c>
      <c r="M5" s="34">
        <v>2543806.736</v>
      </c>
    </row>
    <row r="6" spans="1:13" s="5" customFormat="1" ht="18" customHeight="1">
      <c r="A6" s="3" t="s">
        <v>29</v>
      </c>
      <c r="B6" s="21">
        <v>315</v>
      </c>
      <c r="C6" s="34">
        <v>1895046.59</v>
      </c>
      <c r="D6" s="21">
        <v>308</v>
      </c>
      <c r="E6" s="34">
        <v>194418.72</v>
      </c>
      <c r="F6" s="21">
        <v>278</v>
      </c>
      <c r="G6" s="21">
        <v>40357.38</v>
      </c>
      <c r="H6" s="21">
        <v>200</v>
      </c>
      <c r="I6" s="21">
        <v>31405.885</v>
      </c>
      <c r="J6" s="21">
        <v>44</v>
      </c>
      <c r="K6" s="21">
        <v>10059.96</v>
      </c>
      <c r="L6" s="21">
        <v>1145</v>
      </c>
      <c r="M6" s="34">
        <v>2171738.535</v>
      </c>
    </row>
    <row r="7" spans="1:13" s="5" customFormat="1" ht="18" customHeight="1">
      <c r="A7" s="3" t="s">
        <v>105</v>
      </c>
      <c r="B7" s="21">
        <v>8</v>
      </c>
      <c r="C7" s="34">
        <v>105452</v>
      </c>
      <c r="D7" s="21">
        <v>4</v>
      </c>
      <c r="E7" s="21">
        <v>2850</v>
      </c>
      <c r="F7" s="21">
        <v>6</v>
      </c>
      <c r="G7" s="21">
        <v>1482.5</v>
      </c>
      <c r="H7" s="21">
        <v>1</v>
      </c>
      <c r="I7" s="21">
        <v>495</v>
      </c>
      <c r="J7" s="21">
        <v>7</v>
      </c>
      <c r="K7" s="21">
        <v>3072</v>
      </c>
      <c r="L7" s="21">
        <v>26</v>
      </c>
      <c r="M7" s="34">
        <v>113351.5</v>
      </c>
    </row>
    <row r="8" spans="1:13" s="5" customFormat="1" ht="18" customHeight="1">
      <c r="A8" s="3" t="s">
        <v>106</v>
      </c>
      <c r="B8" s="21">
        <v>29</v>
      </c>
      <c r="C8" s="21">
        <v>65425.52</v>
      </c>
      <c r="D8" s="21">
        <v>24</v>
      </c>
      <c r="E8" s="21">
        <v>17135.46</v>
      </c>
      <c r="F8" s="21">
        <v>15</v>
      </c>
      <c r="G8" s="21">
        <v>1201.96</v>
      </c>
      <c r="H8" s="21">
        <v>11</v>
      </c>
      <c r="I8" s="21">
        <v>727.17</v>
      </c>
      <c r="J8" s="21">
        <v>1</v>
      </c>
      <c r="K8" s="21">
        <v>75</v>
      </c>
      <c r="L8" s="21">
        <v>80</v>
      </c>
      <c r="M8" s="21">
        <v>84565.11</v>
      </c>
    </row>
    <row r="9" spans="1:13" s="5" customFormat="1" ht="18" customHeight="1">
      <c r="A9" s="3" t="s">
        <v>107</v>
      </c>
      <c r="B9" s="21">
        <v>39</v>
      </c>
      <c r="C9" s="34">
        <v>278962.37</v>
      </c>
      <c r="D9" s="21">
        <v>30</v>
      </c>
      <c r="E9" s="21">
        <v>42583.81</v>
      </c>
      <c r="F9" s="21">
        <v>24</v>
      </c>
      <c r="G9" s="21">
        <v>4621.34</v>
      </c>
      <c r="H9" s="21">
        <v>16</v>
      </c>
      <c r="I9" s="21">
        <v>2762.05</v>
      </c>
      <c r="J9" s="21">
        <v>7</v>
      </c>
      <c r="K9" s="21">
        <v>351.4</v>
      </c>
      <c r="L9" s="21">
        <v>116</v>
      </c>
      <c r="M9" s="34">
        <v>329280.97</v>
      </c>
    </row>
    <row r="10" spans="1:13" s="5" customFormat="1" ht="18" customHeight="1">
      <c r="A10" s="3" t="s">
        <v>108</v>
      </c>
      <c r="B10" s="21">
        <v>38</v>
      </c>
      <c r="C10" s="21">
        <v>60487.21</v>
      </c>
      <c r="D10" s="21">
        <v>27</v>
      </c>
      <c r="E10" s="21">
        <v>8361.09</v>
      </c>
      <c r="F10" s="21">
        <v>30</v>
      </c>
      <c r="G10" s="21">
        <v>2395.94</v>
      </c>
      <c r="H10" s="21">
        <v>27</v>
      </c>
      <c r="I10" s="21">
        <v>744.01</v>
      </c>
      <c r="J10" s="21">
        <v>5</v>
      </c>
      <c r="K10" s="21">
        <v>1209.34</v>
      </c>
      <c r="L10" s="21">
        <v>127</v>
      </c>
      <c r="M10" s="21">
        <v>73197.59</v>
      </c>
    </row>
    <row r="11" spans="1:13" s="5" customFormat="1" ht="18" customHeight="1">
      <c r="A11" s="3" t="s">
        <v>109</v>
      </c>
      <c r="B11" s="21">
        <v>24</v>
      </c>
      <c r="C11" s="34">
        <v>118202.18</v>
      </c>
      <c r="D11" s="21">
        <v>21</v>
      </c>
      <c r="E11" s="21">
        <v>16929.82</v>
      </c>
      <c r="F11" s="21">
        <v>17</v>
      </c>
      <c r="G11" s="21">
        <v>1908.67</v>
      </c>
      <c r="H11" s="21">
        <v>15</v>
      </c>
      <c r="I11" s="21">
        <v>2469.06</v>
      </c>
      <c r="J11" s="21">
        <v>4</v>
      </c>
      <c r="K11" s="21">
        <v>248.85</v>
      </c>
      <c r="L11" s="21">
        <v>81</v>
      </c>
      <c r="M11" s="34">
        <v>139758.58</v>
      </c>
    </row>
    <row r="12" spans="1:13" s="5" customFormat="1" ht="18" customHeight="1">
      <c r="A12" s="3" t="s">
        <v>110</v>
      </c>
      <c r="B12" s="21">
        <v>30</v>
      </c>
      <c r="C12" s="21">
        <v>90879.27</v>
      </c>
      <c r="D12" s="21">
        <v>20</v>
      </c>
      <c r="E12" s="21">
        <v>12125.29</v>
      </c>
      <c r="F12" s="21">
        <v>26</v>
      </c>
      <c r="G12" s="21">
        <v>6074.21</v>
      </c>
      <c r="H12" s="21">
        <v>16</v>
      </c>
      <c r="I12" s="21">
        <v>807.8</v>
      </c>
      <c r="J12" s="21">
        <v>2</v>
      </c>
      <c r="K12" s="21">
        <v>202</v>
      </c>
      <c r="L12" s="21">
        <v>94</v>
      </c>
      <c r="M12" s="34">
        <v>110088.57</v>
      </c>
    </row>
    <row r="13" spans="1:13" s="5" customFormat="1" ht="18" customHeight="1">
      <c r="A13" s="3" t="s">
        <v>111</v>
      </c>
      <c r="B13" s="21">
        <v>21</v>
      </c>
      <c r="C13" s="21">
        <v>59444.64</v>
      </c>
      <c r="D13" s="21">
        <v>23</v>
      </c>
      <c r="E13" s="21">
        <v>6671.95</v>
      </c>
      <c r="F13" s="21">
        <v>28</v>
      </c>
      <c r="G13" s="21">
        <v>2946.24</v>
      </c>
      <c r="H13" s="21">
        <v>23</v>
      </c>
      <c r="I13" s="21">
        <v>13939.03</v>
      </c>
      <c r="J13" s="21">
        <v>1</v>
      </c>
      <c r="K13" s="21">
        <v>1373</v>
      </c>
      <c r="L13" s="21">
        <v>96</v>
      </c>
      <c r="M13" s="21">
        <v>84374.86</v>
      </c>
    </row>
    <row r="14" spans="1:13" s="5" customFormat="1" ht="18" customHeight="1">
      <c r="A14" s="3" t="s">
        <v>112</v>
      </c>
      <c r="B14" s="21">
        <v>19</v>
      </c>
      <c r="C14" s="21">
        <v>87079.78</v>
      </c>
      <c r="D14" s="21">
        <v>25</v>
      </c>
      <c r="E14" s="21">
        <v>19549.56</v>
      </c>
      <c r="F14" s="21">
        <v>14</v>
      </c>
      <c r="G14" s="21">
        <v>386.05</v>
      </c>
      <c r="H14" s="21">
        <v>16</v>
      </c>
      <c r="I14" s="21">
        <v>633.905</v>
      </c>
      <c r="J14" s="21">
        <v>6</v>
      </c>
      <c r="K14" s="21">
        <v>1068.5</v>
      </c>
      <c r="L14" s="21">
        <v>80</v>
      </c>
      <c r="M14" s="34">
        <v>108717.795</v>
      </c>
    </row>
    <row r="15" spans="1:13" s="5" customFormat="1" ht="18" customHeight="1">
      <c r="A15" s="3" t="s">
        <v>115</v>
      </c>
      <c r="B15" s="21">
        <v>21</v>
      </c>
      <c r="C15" s="34">
        <v>111456.2</v>
      </c>
      <c r="D15" s="21">
        <v>33</v>
      </c>
      <c r="E15" s="21">
        <v>19061.76</v>
      </c>
      <c r="F15" s="21">
        <v>21</v>
      </c>
      <c r="G15" s="21">
        <v>5241.52</v>
      </c>
      <c r="H15" s="21">
        <v>17</v>
      </c>
      <c r="I15" s="21">
        <v>725.95</v>
      </c>
      <c r="J15" s="21">
        <v>1</v>
      </c>
      <c r="K15" s="21">
        <v>50</v>
      </c>
      <c r="L15" s="21">
        <v>93</v>
      </c>
      <c r="M15" s="34">
        <v>136985.43</v>
      </c>
    </row>
    <row r="16" spans="1:13" s="5" customFormat="1" ht="18" customHeight="1">
      <c r="A16" s="3" t="s">
        <v>116</v>
      </c>
      <c r="B16" s="21">
        <v>29</v>
      </c>
      <c r="C16" s="21">
        <v>64819.78</v>
      </c>
      <c r="D16" s="21">
        <v>38</v>
      </c>
      <c r="E16" s="21">
        <v>13289.43</v>
      </c>
      <c r="F16" s="21">
        <v>36</v>
      </c>
      <c r="G16" s="21">
        <v>3430.4</v>
      </c>
      <c r="H16" s="21">
        <v>17</v>
      </c>
      <c r="I16" s="21">
        <v>459.89</v>
      </c>
      <c r="J16" s="21">
        <v>1</v>
      </c>
      <c r="K16" s="21">
        <v>80</v>
      </c>
      <c r="L16" s="21">
        <v>121</v>
      </c>
      <c r="M16" s="21">
        <v>82079.5</v>
      </c>
    </row>
    <row r="17" spans="1:13" s="5" customFormat="1" ht="18" customHeight="1">
      <c r="A17" s="3" t="s">
        <v>114</v>
      </c>
      <c r="B17" s="21">
        <v>25</v>
      </c>
      <c r="C17" s="34">
        <v>246335.81</v>
      </c>
      <c r="D17" s="21">
        <v>29</v>
      </c>
      <c r="E17" s="21">
        <v>14261.42</v>
      </c>
      <c r="F17" s="21">
        <v>29</v>
      </c>
      <c r="G17" s="21">
        <v>5069.92</v>
      </c>
      <c r="H17" s="21">
        <v>17</v>
      </c>
      <c r="I17" s="21">
        <v>3084.98</v>
      </c>
      <c r="J17" s="21">
        <v>3</v>
      </c>
      <c r="K17" s="21">
        <v>617</v>
      </c>
      <c r="L17" s="21">
        <v>103</v>
      </c>
      <c r="M17" s="34">
        <v>269369.13</v>
      </c>
    </row>
    <row r="18" spans="1:13" s="5" customFormat="1" ht="18" customHeight="1">
      <c r="A18" s="3" t="s">
        <v>113</v>
      </c>
      <c r="B18" s="21">
        <v>32</v>
      </c>
      <c r="C18" s="34">
        <v>606501.83</v>
      </c>
      <c r="D18" s="21">
        <v>34</v>
      </c>
      <c r="E18" s="21">
        <v>21599.13</v>
      </c>
      <c r="F18" s="21">
        <v>32</v>
      </c>
      <c r="G18" s="21">
        <v>5598.63</v>
      </c>
      <c r="H18" s="21">
        <v>24</v>
      </c>
      <c r="I18" s="21">
        <v>4557.04</v>
      </c>
      <c r="J18" s="21">
        <v>6</v>
      </c>
      <c r="K18" s="21">
        <v>1712.87</v>
      </c>
      <c r="L18" s="21">
        <v>128</v>
      </c>
      <c r="M18" s="34">
        <v>639969.5</v>
      </c>
    </row>
    <row r="19" spans="1:6" s="5" customFormat="1" ht="15" customHeight="1">
      <c r="A19" s="492" t="s">
        <v>732</v>
      </c>
      <c r="B19" s="492"/>
      <c r="C19" s="492"/>
      <c r="D19" s="492"/>
      <c r="E19" s="492"/>
      <c r="F19" s="492"/>
    </row>
    <row r="20" spans="1:6" s="5" customFormat="1" ht="13.5" customHeight="1">
      <c r="A20" s="492" t="s">
        <v>176</v>
      </c>
      <c r="B20" s="492"/>
      <c r="C20" s="492"/>
      <c r="D20" s="492"/>
      <c r="E20" s="492"/>
      <c r="F20" s="492"/>
    </row>
    <row r="21" s="5" customFormat="1" ht="26.25" customHeight="1"/>
  </sheetData>
  <sheetProtection/>
  <mergeCells count="11">
    <mergeCell ref="A19:F19"/>
    <mergeCell ref="A20:F20"/>
    <mergeCell ref="A1:M1"/>
    <mergeCell ref="A2:A3"/>
    <mergeCell ref="B2:I2"/>
    <mergeCell ref="J2:K3"/>
    <mergeCell ref="L2:M3"/>
    <mergeCell ref="B3:C3"/>
    <mergeCell ref="D3:E3"/>
    <mergeCell ref="F3:G3"/>
    <mergeCell ref="H3:I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C1">
      <selection activeCell="M6" sqref="M6:M17"/>
    </sheetView>
  </sheetViews>
  <sheetFormatPr defaultColWidth="9.140625" defaultRowHeight="12.75"/>
  <cols>
    <col min="1" max="13" width="14.7109375" style="0" bestFit="1" customWidth="1"/>
    <col min="14" max="14" width="5.28125" style="0" bestFit="1" customWidth="1"/>
  </cols>
  <sheetData>
    <row r="1" spans="1:13" ht="19.5" customHeight="1">
      <c r="A1" s="552" t="s">
        <v>177</v>
      </c>
      <c r="B1" s="552"/>
      <c r="C1" s="552"/>
      <c r="D1" s="552"/>
      <c r="E1" s="552"/>
      <c r="F1" s="552"/>
      <c r="G1" s="552"/>
      <c r="H1" s="552"/>
      <c r="I1" s="552"/>
      <c r="J1" s="552"/>
      <c r="K1" s="552"/>
      <c r="L1" s="552"/>
      <c r="M1" s="552"/>
    </row>
    <row r="2" spans="1:13" s="5" customFormat="1" ht="18" customHeight="1">
      <c r="A2" s="35" t="s">
        <v>167</v>
      </c>
      <c r="B2" s="555" t="s">
        <v>178</v>
      </c>
      <c r="C2" s="556"/>
      <c r="D2" s="555" t="s">
        <v>179</v>
      </c>
      <c r="E2" s="556"/>
      <c r="F2" s="555" t="s">
        <v>180</v>
      </c>
      <c r="G2" s="556"/>
      <c r="H2" s="508" t="s">
        <v>181</v>
      </c>
      <c r="I2" s="509"/>
      <c r="J2" s="555" t="s">
        <v>182</v>
      </c>
      <c r="K2" s="556"/>
      <c r="L2" s="555" t="s">
        <v>99</v>
      </c>
      <c r="M2" s="556"/>
    </row>
    <row r="3" spans="1:13" s="5" customFormat="1" ht="27" customHeight="1">
      <c r="A3" s="36" t="s">
        <v>174</v>
      </c>
      <c r="B3" s="20" t="s">
        <v>128</v>
      </c>
      <c r="C3" s="23" t="s">
        <v>132</v>
      </c>
      <c r="D3" s="20" t="s">
        <v>128</v>
      </c>
      <c r="E3" s="23" t="s">
        <v>132</v>
      </c>
      <c r="F3" s="20" t="s">
        <v>128</v>
      </c>
      <c r="G3" s="23" t="s">
        <v>132</v>
      </c>
      <c r="H3" s="20" t="s">
        <v>128</v>
      </c>
      <c r="I3" s="23" t="s">
        <v>132</v>
      </c>
      <c r="J3" s="20" t="s">
        <v>128</v>
      </c>
      <c r="K3" s="23" t="s">
        <v>132</v>
      </c>
      <c r="L3" s="20" t="s">
        <v>128</v>
      </c>
      <c r="M3" s="23" t="s">
        <v>132</v>
      </c>
    </row>
    <row r="4" spans="1:13" s="5" customFormat="1" ht="18" customHeight="1">
      <c r="A4" s="3" t="s">
        <v>28</v>
      </c>
      <c r="B4" s="21">
        <v>711</v>
      </c>
      <c r="C4" s="34">
        <v>314241.217</v>
      </c>
      <c r="D4" s="11">
        <v>892</v>
      </c>
      <c r="E4" s="34">
        <v>913562.25</v>
      </c>
      <c r="F4" s="21">
        <v>5489</v>
      </c>
      <c r="G4" s="37">
        <v>12252044.543</v>
      </c>
      <c r="H4" s="21">
        <v>494</v>
      </c>
      <c r="I4" s="34">
        <v>1124407.72</v>
      </c>
      <c r="J4" s="21">
        <v>1101</v>
      </c>
      <c r="K4" s="34">
        <v>475759.98</v>
      </c>
      <c r="L4" s="21">
        <v>8687</v>
      </c>
      <c r="M4" s="37">
        <v>15079015.87</v>
      </c>
    </row>
    <row r="5" spans="1:13" s="5" customFormat="1" ht="18" customHeight="1">
      <c r="A5" s="3" t="s">
        <v>29</v>
      </c>
      <c r="B5" s="21">
        <v>252</v>
      </c>
      <c r="C5" s="21">
        <v>75088.09</v>
      </c>
      <c r="D5" s="11">
        <v>1689</v>
      </c>
      <c r="E5" s="34">
        <v>1854100.55</v>
      </c>
      <c r="F5" s="21">
        <v>4425</v>
      </c>
      <c r="G5" s="34">
        <v>9132486.1</v>
      </c>
      <c r="H5" s="21">
        <v>768</v>
      </c>
      <c r="I5" s="34">
        <v>739873.1</v>
      </c>
      <c r="J5" s="21">
        <v>1193</v>
      </c>
      <c r="K5" s="34">
        <v>580065.57</v>
      </c>
      <c r="L5" s="21">
        <v>8184</v>
      </c>
      <c r="M5" s="37">
        <v>12225936.51</v>
      </c>
    </row>
    <row r="6" spans="1:13" s="5" customFormat="1" ht="18" customHeight="1">
      <c r="A6" s="3" t="s">
        <v>105</v>
      </c>
      <c r="B6" s="21">
        <v>4</v>
      </c>
      <c r="C6" s="21">
        <v>21200</v>
      </c>
      <c r="D6" s="11">
        <v>148</v>
      </c>
      <c r="E6" s="34">
        <v>186753.51</v>
      </c>
      <c r="F6" s="21">
        <v>62</v>
      </c>
      <c r="G6" s="21">
        <v>71602.33</v>
      </c>
      <c r="H6" s="21">
        <v>136</v>
      </c>
      <c r="I6" s="34">
        <v>226341.18</v>
      </c>
      <c r="J6" s="21">
        <v>29</v>
      </c>
      <c r="K6" s="21">
        <v>2545</v>
      </c>
      <c r="L6" s="21">
        <v>379</v>
      </c>
      <c r="M6" s="34">
        <v>508442.02</v>
      </c>
    </row>
    <row r="7" spans="1:13" s="5" customFormat="1" ht="18" customHeight="1">
      <c r="A7" s="3" t="s">
        <v>106</v>
      </c>
      <c r="B7" s="21">
        <v>16</v>
      </c>
      <c r="C7" s="21">
        <v>1774.13</v>
      </c>
      <c r="D7" s="11">
        <v>221</v>
      </c>
      <c r="E7" s="34">
        <v>301102.34</v>
      </c>
      <c r="F7" s="21">
        <v>227</v>
      </c>
      <c r="G7" s="34">
        <v>569455.93</v>
      </c>
      <c r="H7" s="21">
        <v>48</v>
      </c>
      <c r="I7" s="21">
        <v>64718.5</v>
      </c>
      <c r="J7" s="21">
        <v>117</v>
      </c>
      <c r="K7" s="21">
        <v>31810.54</v>
      </c>
      <c r="L7" s="21">
        <v>629</v>
      </c>
      <c r="M7" s="34">
        <v>968861.44</v>
      </c>
    </row>
    <row r="8" spans="1:13" s="5" customFormat="1" ht="18" customHeight="1">
      <c r="A8" s="3" t="s">
        <v>107</v>
      </c>
      <c r="B8" s="21">
        <v>29</v>
      </c>
      <c r="C8" s="21">
        <v>300.52</v>
      </c>
      <c r="D8" s="11">
        <v>204</v>
      </c>
      <c r="E8" s="34">
        <v>259054.91</v>
      </c>
      <c r="F8" s="21">
        <v>561</v>
      </c>
      <c r="G8" s="34">
        <v>777049.44</v>
      </c>
      <c r="H8" s="21">
        <v>57</v>
      </c>
      <c r="I8" s="21">
        <v>49526.39</v>
      </c>
      <c r="J8" s="21">
        <v>116</v>
      </c>
      <c r="K8" s="21">
        <v>24600.61</v>
      </c>
      <c r="L8" s="21">
        <v>967</v>
      </c>
      <c r="M8" s="34">
        <v>1110531.87</v>
      </c>
    </row>
    <row r="9" spans="1:13" s="5" customFormat="1" ht="18" customHeight="1">
      <c r="A9" s="3" t="s">
        <v>108</v>
      </c>
      <c r="B9" s="21">
        <v>7</v>
      </c>
      <c r="C9" s="21">
        <v>647.71</v>
      </c>
      <c r="D9" s="11">
        <v>139</v>
      </c>
      <c r="E9" s="21">
        <v>89554.28</v>
      </c>
      <c r="F9" s="21">
        <v>380</v>
      </c>
      <c r="G9" s="34">
        <v>347206.41</v>
      </c>
      <c r="H9" s="21">
        <v>70</v>
      </c>
      <c r="I9" s="21">
        <v>21965.85</v>
      </c>
      <c r="J9" s="21">
        <v>94</v>
      </c>
      <c r="K9" s="21">
        <v>34933.15</v>
      </c>
      <c r="L9" s="21">
        <v>693</v>
      </c>
      <c r="M9" s="34">
        <v>494832.4</v>
      </c>
    </row>
    <row r="10" spans="1:13" s="5" customFormat="1" ht="18" customHeight="1">
      <c r="A10" s="3" t="s">
        <v>109</v>
      </c>
      <c r="B10" s="21">
        <v>38</v>
      </c>
      <c r="C10" s="21">
        <v>4541.95</v>
      </c>
      <c r="D10" s="11">
        <v>169</v>
      </c>
      <c r="E10" s="34">
        <v>164228.18</v>
      </c>
      <c r="F10" s="21">
        <v>433</v>
      </c>
      <c r="G10" s="34">
        <v>567876.8</v>
      </c>
      <c r="H10" s="21">
        <v>51</v>
      </c>
      <c r="I10" s="21">
        <v>47621.04</v>
      </c>
      <c r="J10" s="21">
        <v>135</v>
      </c>
      <c r="K10" s="21">
        <v>66119.89</v>
      </c>
      <c r="L10" s="21">
        <v>826</v>
      </c>
      <c r="M10" s="34">
        <v>850387.86</v>
      </c>
    </row>
    <row r="11" spans="1:13" s="5" customFormat="1" ht="18" customHeight="1">
      <c r="A11" s="3" t="s">
        <v>110</v>
      </c>
      <c r="B11" s="21">
        <v>11</v>
      </c>
      <c r="C11" s="21">
        <v>3478.02</v>
      </c>
      <c r="D11" s="11">
        <v>178</v>
      </c>
      <c r="E11" s="34">
        <v>215993.6</v>
      </c>
      <c r="F11" s="21">
        <v>597</v>
      </c>
      <c r="G11" s="34">
        <v>1638723.89</v>
      </c>
      <c r="H11" s="21">
        <v>109</v>
      </c>
      <c r="I11" s="21">
        <v>95566</v>
      </c>
      <c r="J11" s="21">
        <v>115</v>
      </c>
      <c r="K11" s="21">
        <v>21326.56</v>
      </c>
      <c r="L11" s="21">
        <v>1010</v>
      </c>
      <c r="M11" s="34">
        <v>1975087.07</v>
      </c>
    </row>
    <row r="12" spans="1:13" s="5" customFormat="1" ht="18" customHeight="1">
      <c r="A12" s="3" t="s">
        <v>111</v>
      </c>
      <c r="B12" s="21">
        <v>6</v>
      </c>
      <c r="C12" s="21">
        <v>1169.95</v>
      </c>
      <c r="D12" s="11">
        <v>159</v>
      </c>
      <c r="E12" s="34">
        <v>107266.6</v>
      </c>
      <c r="F12" s="21">
        <v>144</v>
      </c>
      <c r="G12" s="34">
        <v>428295.11</v>
      </c>
      <c r="H12" s="21">
        <v>69</v>
      </c>
      <c r="I12" s="21">
        <v>71901.19</v>
      </c>
      <c r="J12" s="21">
        <v>80</v>
      </c>
      <c r="K12" s="21">
        <v>61649.79</v>
      </c>
      <c r="L12" s="21">
        <v>458</v>
      </c>
      <c r="M12" s="34">
        <v>670282.64</v>
      </c>
    </row>
    <row r="13" spans="1:13" s="5" customFormat="1" ht="18" customHeight="1">
      <c r="A13" s="3" t="s">
        <v>112</v>
      </c>
      <c r="B13" s="21">
        <v>25</v>
      </c>
      <c r="C13" s="21">
        <v>949</v>
      </c>
      <c r="D13" s="11">
        <v>71</v>
      </c>
      <c r="E13" s="21">
        <v>52652.29</v>
      </c>
      <c r="F13" s="21">
        <v>350</v>
      </c>
      <c r="G13" s="34">
        <v>1278651.855</v>
      </c>
      <c r="H13" s="21">
        <v>31</v>
      </c>
      <c r="I13" s="21">
        <v>28611.16</v>
      </c>
      <c r="J13" s="21">
        <v>91</v>
      </c>
      <c r="K13" s="21">
        <v>43947.49</v>
      </c>
      <c r="L13" s="21">
        <v>568</v>
      </c>
      <c r="M13" s="34">
        <v>1404811.795</v>
      </c>
    </row>
    <row r="14" spans="1:13" s="5" customFormat="1" ht="18" customHeight="1">
      <c r="A14" s="3" t="s">
        <v>115</v>
      </c>
      <c r="B14" s="21">
        <v>19</v>
      </c>
      <c r="C14" s="21">
        <v>3316.41</v>
      </c>
      <c r="D14" s="11">
        <v>119</v>
      </c>
      <c r="E14" s="21">
        <v>87484.08</v>
      </c>
      <c r="F14" s="21">
        <v>530</v>
      </c>
      <c r="G14" s="34">
        <v>590687.59</v>
      </c>
      <c r="H14" s="21">
        <v>109</v>
      </c>
      <c r="I14" s="21">
        <v>78265.36</v>
      </c>
      <c r="J14" s="21">
        <v>77</v>
      </c>
      <c r="K14" s="21">
        <v>27462.46</v>
      </c>
      <c r="L14" s="21">
        <v>854</v>
      </c>
      <c r="M14" s="34">
        <v>787215.9</v>
      </c>
    </row>
    <row r="15" spans="1:13" s="5" customFormat="1" ht="18" customHeight="1">
      <c r="A15" s="3" t="s">
        <v>116</v>
      </c>
      <c r="B15" s="21">
        <v>54</v>
      </c>
      <c r="C15" s="21">
        <v>10234.85</v>
      </c>
      <c r="D15" s="11">
        <v>35</v>
      </c>
      <c r="E15" s="21">
        <v>17128.72</v>
      </c>
      <c r="F15" s="21">
        <v>302</v>
      </c>
      <c r="G15" s="34">
        <v>221997.24</v>
      </c>
      <c r="H15" s="21">
        <v>7</v>
      </c>
      <c r="I15" s="21">
        <v>11585</v>
      </c>
      <c r="J15" s="21">
        <v>92</v>
      </c>
      <c r="K15" s="21">
        <v>33893.81</v>
      </c>
      <c r="L15" s="21">
        <v>491</v>
      </c>
      <c r="M15" s="34">
        <v>294839.62</v>
      </c>
    </row>
    <row r="16" spans="1:13" s="5" customFormat="1" ht="18" customHeight="1">
      <c r="A16" s="3" t="s">
        <v>114</v>
      </c>
      <c r="B16" s="21">
        <v>22</v>
      </c>
      <c r="C16" s="21">
        <v>3187.89</v>
      </c>
      <c r="D16" s="11">
        <v>136</v>
      </c>
      <c r="E16" s="34">
        <v>259509.53</v>
      </c>
      <c r="F16" s="21">
        <v>332</v>
      </c>
      <c r="G16" s="34">
        <v>984258.225</v>
      </c>
      <c r="H16" s="21">
        <v>45</v>
      </c>
      <c r="I16" s="21">
        <v>31968.16</v>
      </c>
      <c r="J16" s="21">
        <v>104</v>
      </c>
      <c r="K16" s="21">
        <v>18860.26</v>
      </c>
      <c r="L16" s="21">
        <v>498</v>
      </c>
      <c r="M16" s="34">
        <v>1174194.865</v>
      </c>
    </row>
    <row r="17" spans="1:13" s="5" customFormat="1" ht="18" customHeight="1">
      <c r="A17" s="3" t="s">
        <v>113</v>
      </c>
      <c r="B17" s="21">
        <v>21</v>
      </c>
      <c r="C17" s="21">
        <v>24287.66</v>
      </c>
      <c r="D17" s="11">
        <v>110</v>
      </c>
      <c r="E17" s="34">
        <v>113372.51</v>
      </c>
      <c r="F17" s="21">
        <v>507</v>
      </c>
      <c r="G17" s="34">
        <v>1656681.28</v>
      </c>
      <c r="H17" s="21">
        <v>36</v>
      </c>
      <c r="I17" s="21">
        <v>11803.27</v>
      </c>
      <c r="J17" s="21">
        <v>143</v>
      </c>
      <c r="K17" s="34">
        <v>212916.01</v>
      </c>
      <c r="L17" s="21">
        <v>811</v>
      </c>
      <c r="M17" s="34">
        <v>1986449.03</v>
      </c>
    </row>
    <row r="18" spans="1:13" s="5" customFormat="1" ht="19.5" customHeight="1">
      <c r="A18" s="492" t="s">
        <v>732</v>
      </c>
      <c r="B18" s="492"/>
      <c r="C18" s="492"/>
      <c r="D18" s="492"/>
      <c r="E18" s="492"/>
      <c r="F18" s="492"/>
      <c r="G18" s="492"/>
      <c r="H18" s="492"/>
      <c r="I18" s="492"/>
      <c r="J18" s="492"/>
      <c r="K18" s="492"/>
      <c r="L18" s="492"/>
      <c r="M18" s="492"/>
    </row>
    <row r="19" spans="1:13" s="5" customFormat="1" ht="18" customHeight="1">
      <c r="A19" s="492" t="s">
        <v>176</v>
      </c>
      <c r="B19" s="492"/>
      <c r="C19" s="492"/>
      <c r="D19" s="492"/>
      <c r="E19" s="492"/>
      <c r="F19" s="492"/>
      <c r="G19" s="492"/>
      <c r="H19" s="492"/>
      <c r="I19" s="492"/>
      <c r="J19" s="492"/>
      <c r="K19" s="492"/>
      <c r="L19" s="492"/>
      <c r="M19" s="492"/>
    </row>
    <row r="20" s="5" customFormat="1" ht="23.25" customHeight="1"/>
  </sheetData>
  <sheetProtection/>
  <mergeCells count="9">
    <mergeCell ref="A18:M18"/>
    <mergeCell ref="A19:M19"/>
    <mergeCell ref="A1:M1"/>
    <mergeCell ref="B2:C2"/>
    <mergeCell ref="D2:E2"/>
    <mergeCell ref="F2:G2"/>
    <mergeCell ref="H2:I2"/>
    <mergeCell ref="J2:K2"/>
    <mergeCell ref="L2:M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E7"/>
  <sheetViews>
    <sheetView zoomScalePageLayoutView="0" workbookViewId="0" topLeftCell="A1">
      <selection activeCell="A1" sqref="A1:E1"/>
    </sheetView>
  </sheetViews>
  <sheetFormatPr defaultColWidth="9.140625" defaultRowHeight="12.75"/>
  <cols>
    <col min="1" max="4" width="14.7109375" style="0" bestFit="1" customWidth="1"/>
    <col min="5" max="5" width="24.140625" style="0" bestFit="1" customWidth="1"/>
    <col min="6" max="6" width="4.7109375" style="0" bestFit="1" customWidth="1"/>
  </cols>
  <sheetData>
    <row r="1" spans="1:5" ht="16.5" customHeight="1">
      <c r="A1" s="571" t="s">
        <v>183</v>
      </c>
      <c r="B1" s="571"/>
      <c r="C1" s="571"/>
      <c r="D1" s="571"/>
      <c r="E1" s="571"/>
    </row>
    <row r="2" spans="1:4" s="5" customFormat="1" ht="18" customHeight="1">
      <c r="A2" s="28" t="s">
        <v>184</v>
      </c>
      <c r="B2" s="2" t="s">
        <v>113</v>
      </c>
      <c r="C2" s="2" t="s">
        <v>28</v>
      </c>
      <c r="D2" s="2" t="s">
        <v>29</v>
      </c>
    </row>
    <row r="3" spans="1:4" s="5" customFormat="1" ht="18" customHeight="1">
      <c r="A3" s="38" t="s">
        <v>161</v>
      </c>
      <c r="B3" s="8">
        <v>81972.06</v>
      </c>
      <c r="C3" s="39">
        <v>775590.08</v>
      </c>
      <c r="D3" s="39">
        <v>660896.02</v>
      </c>
    </row>
    <row r="4" spans="1:4" s="5" customFormat="1" ht="18" customHeight="1">
      <c r="A4" s="38" t="s">
        <v>163</v>
      </c>
      <c r="B4" s="8">
        <v>2.36375305</v>
      </c>
      <c r="C4" s="8">
        <v>30.293250435</v>
      </c>
      <c r="D4" s="8">
        <v>27.98824717</v>
      </c>
    </row>
    <row r="5" spans="1:4" s="5" customFormat="1" ht="18" customHeight="1">
      <c r="A5" s="38" t="s">
        <v>162</v>
      </c>
      <c r="B5" s="39">
        <v>1006248.53</v>
      </c>
      <c r="C5" s="39">
        <v>7949004.309</v>
      </c>
      <c r="D5" s="39">
        <v>8998811.071</v>
      </c>
    </row>
    <row r="6" spans="1:4" s="5" customFormat="1" ht="18" customHeight="1">
      <c r="A6" s="492" t="s">
        <v>733</v>
      </c>
      <c r="B6" s="492"/>
      <c r="C6" s="492"/>
      <c r="D6" s="492"/>
    </row>
    <row r="7" spans="1:4" s="5" customFormat="1" ht="20.25" customHeight="1">
      <c r="A7" s="492" t="s">
        <v>154</v>
      </c>
      <c r="B7" s="492"/>
      <c r="C7" s="492"/>
      <c r="D7" s="492"/>
    </row>
  </sheetData>
  <sheetProtection/>
  <mergeCells count="3">
    <mergeCell ref="A1:E1"/>
    <mergeCell ref="A6:D6"/>
    <mergeCell ref="A7:D7"/>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F1">
      <selection activeCell="O20" sqref="O20"/>
    </sheetView>
  </sheetViews>
  <sheetFormatPr defaultColWidth="9.140625" defaultRowHeight="12.75"/>
  <cols>
    <col min="1" max="12" width="14.7109375" style="0" bestFit="1" customWidth="1"/>
    <col min="13" max="13" width="14.00390625" style="0" bestFit="1" customWidth="1"/>
    <col min="14" max="16" width="14.7109375" style="0" bestFit="1" customWidth="1"/>
    <col min="17" max="17" width="0.42578125" style="0" bestFit="1" customWidth="1"/>
    <col min="18" max="18" width="4.7109375" style="0" bestFit="1" customWidth="1"/>
  </cols>
  <sheetData>
    <row r="1" spans="1:17" ht="18.75" customHeight="1">
      <c r="A1" s="552" t="s">
        <v>185</v>
      </c>
      <c r="B1" s="552"/>
      <c r="C1" s="552"/>
      <c r="D1" s="552"/>
      <c r="E1" s="552"/>
      <c r="F1" s="552"/>
      <c r="G1" s="552"/>
      <c r="H1" s="552"/>
      <c r="I1" s="552"/>
      <c r="J1" s="552"/>
      <c r="K1" s="552"/>
      <c r="L1" s="552"/>
      <c r="M1" s="552"/>
      <c r="N1" s="552"/>
      <c r="O1" s="552"/>
      <c r="P1" s="552"/>
      <c r="Q1" s="552"/>
    </row>
    <row r="2" spans="1:16" s="5" customFormat="1" ht="18" customHeight="1">
      <c r="A2" s="572" t="s">
        <v>96</v>
      </c>
      <c r="B2" s="572" t="s">
        <v>186</v>
      </c>
      <c r="C2" s="572" t="s">
        <v>187</v>
      </c>
      <c r="D2" s="572" t="s">
        <v>188</v>
      </c>
      <c r="E2" s="572" t="s">
        <v>189</v>
      </c>
      <c r="F2" s="572" t="s">
        <v>190</v>
      </c>
      <c r="G2" s="572" t="s">
        <v>191</v>
      </c>
      <c r="H2" s="574" t="s">
        <v>192</v>
      </c>
      <c r="I2" s="574" t="s">
        <v>193</v>
      </c>
      <c r="J2" s="574" t="s">
        <v>194</v>
      </c>
      <c r="K2" s="572" t="s">
        <v>195</v>
      </c>
      <c r="L2" s="574" t="s">
        <v>196</v>
      </c>
      <c r="M2" s="574" t="s">
        <v>197</v>
      </c>
      <c r="N2" s="576" t="s">
        <v>198</v>
      </c>
      <c r="O2" s="577"/>
      <c r="P2" s="578"/>
    </row>
    <row r="3" spans="1:16" s="5" customFormat="1" ht="21.75" customHeight="1">
      <c r="A3" s="573"/>
      <c r="B3" s="573"/>
      <c r="C3" s="573"/>
      <c r="D3" s="573"/>
      <c r="E3" s="573"/>
      <c r="F3" s="573"/>
      <c r="G3" s="573"/>
      <c r="H3" s="575"/>
      <c r="I3" s="575"/>
      <c r="J3" s="575"/>
      <c r="K3" s="573"/>
      <c r="L3" s="575"/>
      <c r="M3" s="575"/>
      <c r="N3" s="40" t="s">
        <v>199</v>
      </c>
      <c r="O3" s="40" t="s">
        <v>200</v>
      </c>
      <c r="P3" s="40" t="s">
        <v>201</v>
      </c>
    </row>
    <row r="4" spans="1:16" s="5" customFormat="1" ht="18" customHeight="1">
      <c r="A4" s="24" t="s">
        <v>28</v>
      </c>
      <c r="B4" s="8">
        <v>5262</v>
      </c>
      <c r="C4" s="8">
        <v>36</v>
      </c>
      <c r="D4" s="8">
        <v>4086</v>
      </c>
      <c r="E4" s="25">
        <v>248</v>
      </c>
      <c r="F4" s="8">
        <v>3145.25</v>
      </c>
      <c r="G4" s="39">
        <v>518103.44</v>
      </c>
      <c r="H4" s="39">
        <v>775590.08</v>
      </c>
      <c r="I4" s="8">
        <v>3127.379354839</v>
      </c>
      <c r="J4" s="8">
        <v>24659.091646133</v>
      </c>
      <c r="K4" s="39">
        <v>518103.44</v>
      </c>
      <c r="L4" s="39">
        <v>775589.97</v>
      </c>
      <c r="M4" s="41">
        <v>15108711.01</v>
      </c>
      <c r="N4" s="8">
        <v>38989.65</v>
      </c>
      <c r="O4" s="8">
        <v>32972.56</v>
      </c>
      <c r="P4" s="8">
        <v>38672.91</v>
      </c>
    </row>
    <row r="5" spans="1:16" s="5" customFormat="1" ht="18" customHeight="1">
      <c r="A5" s="24" t="s">
        <v>29</v>
      </c>
      <c r="B5" s="8">
        <v>5377</v>
      </c>
      <c r="C5" s="8">
        <v>36</v>
      </c>
      <c r="D5" s="8">
        <v>4089</v>
      </c>
      <c r="E5" s="25">
        <v>247</v>
      </c>
      <c r="F5" s="8">
        <v>3247.6</v>
      </c>
      <c r="G5" s="39">
        <v>573547.84</v>
      </c>
      <c r="H5" s="39">
        <v>660896.02</v>
      </c>
      <c r="I5" s="8">
        <v>2675.692388664</v>
      </c>
      <c r="J5" s="8">
        <v>20350.290060352</v>
      </c>
      <c r="K5" s="39">
        <v>573547.84</v>
      </c>
      <c r="L5" s="39">
        <v>660895.9</v>
      </c>
      <c r="M5" s="41">
        <v>11348756.59</v>
      </c>
      <c r="N5" s="8">
        <v>42273.87</v>
      </c>
      <c r="O5" s="8">
        <v>25638.9</v>
      </c>
      <c r="P5" s="8">
        <v>29468.49</v>
      </c>
    </row>
    <row r="6" spans="1:16" s="5" customFormat="1" ht="18" customHeight="1">
      <c r="A6" s="24" t="s">
        <v>105</v>
      </c>
      <c r="B6" s="8">
        <v>5282</v>
      </c>
      <c r="C6" s="8">
        <v>36</v>
      </c>
      <c r="D6" s="8">
        <v>3580</v>
      </c>
      <c r="E6" s="25">
        <v>19</v>
      </c>
      <c r="F6" s="8">
        <v>254.6</v>
      </c>
      <c r="G6" s="8">
        <v>76938.82</v>
      </c>
      <c r="H6" s="8">
        <v>55867.81</v>
      </c>
      <c r="I6" s="8">
        <v>2940.411052632</v>
      </c>
      <c r="J6" s="8">
        <v>21943.366064415</v>
      </c>
      <c r="K6" s="8">
        <v>76938.82</v>
      </c>
      <c r="L6" s="8">
        <v>55867.81</v>
      </c>
      <c r="M6" s="41">
        <v>15254028.06</v>
      </c>
      <c r="N6" s="8">
        <v>39487.45</v>
      </c>
      <c r="O6" s="8">
        <v>38460.25</v>
      </c>
      <c r="P6" s="8">
        <v>39031.55</v>
      </c>
    </row>
    <row r="7" spans="1:16" s="5" customFormat="1" ht="18" customHeight="1">
      <c r="A7" s="24" t="s">
        <v>106</v>
      </c>
      <c r="B7" s="8">
        <v>5292</v>
      </c>
      <c r="C7" s="8">
        <v>36</v>
      </c>
      <c r="D7" s="8">
        <v>3587</v>
      </c>
      <c r="E7" s="25">
        <v>22</v>
      </c>
      <c r="F7" s="8">
        <v>282.65</v>
      </c>
      <c r="G7" s="8">
        <v>42343.47</v>
      </c>
      <c r="H7" s="8">
        <v>58171.62</v>
      </c>
      <c r="I7" s="8">
        <v>2644.164545455</v>
      </c>
      <c r="J7" s="8">
        <v>20580.796037502</v>
      </c>
      <c r="K7" s="8">
        <v>42343.47</v>
      </c>
      <c r="L7" s="8">
        <v>58171.61</v>
      </c>
      <c r="M7" s="41">
        <v>15438014.55</v>
      </c>
      <c r="N7" s="8">
        <v>40124.96</v>
      </c>
      <c r="O7" s="8">
        <v>36956.1</v>
      </c>
      <c r="P7" s="8">
        <v>39714.2</v>
      </c>
    </row>
    <row r="8" spans="1:16" s="5" customFormat="1" ht="18" customHeight="1">
      <c r="A8" s="24" t="s">
        <v>107</v>
      </c>
      <c r="B8" s="8">
        <v>5301</v>
      </c>
      <c r="C8" s="8">
        <v>36</v>
      </c>
      <c r="D8" s="8">
        <v>3519</v>
      </c>
      <c r="E8" s="25">
        <v>19</v>
      </c>
      <c r="F8" s="8">
        <v>208.24</v>
      </c>
      <c r="G8" s="8">
        <v>37452.98</v>
      </c>
      <c r="H8" s="8">
        <v>46958.1</v>
      </c>
      <c r="I8" s="8">
        <v>2471.478947368</v>
      </c>
      <c r="J8" s="8">
        <v>22549.990395697</v>
      </c>
      <c r="K8" s="8">
        <v>37452.98</v>
      </c>
      <c r="L8" s="8">
        <v>46958.1</v>
      </c>
      <c r="M8" s="41">
        <v>15197087.37</v>
      </c>
      <c r="N8" s="8">
        <v>40312.07</v>
      </c>
      <c r="O8" s="8">
        <v>38870.96</v>
      </c>
      <c r="P8" s="8">
        <v>39394.64</v>
      </c>
    </row>
    <row r="9" spans="1:16" s="5" customFormat="1" ht="18" customHeight="1">
      <c r="A9" s="24" t="s">
        <v>108</v>
      </c>
      <c r="B9" s="8">
        <v>5312</v>
      </c>
      <c r="C9" s="8">
        <v>36</v>
      </c>
      <c r="D9" s="8">
        <v>3561</v>
      </c>
      <c r="E9" s="25">
        <v>23</v>
      </c>
      <c r="F9" s="8">
        <v>218.62</v>
      </c>
      <c r="G9" s="8">
        <v>38940.17</v>
      </c>
      <c r="H9" s="8">
        <v>48248.6</v>
      </c>
      <c r="I9" s="8">
        <v>2097.765217391</v>
      </c>
      <c r="J9" s="8">
        <v>22069.618516147</v>
      </c>
      <c r="K9" s="8">
        <v>38940.17</v>
      </c>
      <c r="L9" s="8">
        <v>48248.58</v>
      </c>
      <c r="M9" s="41">
        <v>14147124.63</v>
      </c>
      <c r="N9" s="8">
        <v>40032.41</v>
      </c>
      <c r="O9" s="8">
        <v>37128.26</v>
      </c>
      <c r="P9" s="8">
        <v>37481.12</v>
      </c>
    </row>
    <row r="10" spans="1:16" s="5" customFormat="1" ht="18" customHeight="1">
      <c r="A10" s="24" t="s">
        <v>109</v>
      </c>
      <c r="B10" s="8">
        <v>5317</v>
      </c>
      <c r="C10" s="8">
        <v>36</v>
      </c>
      <c r="D10" s="8">
        <v>3522</v>
      </c>
      <c r="E10" s="25">
        <v>20</v>
      </c>
      <c r="F10" s="8">
        <v>247.75</v>
      </c>
      <c r="G10" s="8">
        <v>37793.34</v>
      </c>
      <c r="H10" s="8">
        <v>50804.54</v>
      </c>
      <c r="I10" s="8">
        <v>2540.227</v>
      </c>
      <c r="J10" s="8">
        <v>20506.373360242</v>
      </c>
      <c r="K10" s="8">
        <v>37793.34</v>
      </c>
      <c r="L10" s="8">
        <v>50804.52</v>
      </c>
      <c r="M10" s="41">
        <v>14098451.66</v>
      </c>
      <c r="N10" s="8">
        <v>37807.55</v>
      </c>
      <c r="O10" s="8">
        <v>36102.35</v>
      </c>
      <c r="P10" s="8">
        <v>37332.79</v>
      </c>
    </row>
    <row r="11" spans="1:16" s="5" customFormat="1" ht="18" customHeight="1">
      <c r="A11" s="24" t="s">
        <v>110</v>
      </c>
      <c r="B11" s="8">
        <v>5332</v>
      </c>
      <c r="C11" s="8">
        <v>36</v>
      </c>
      <c r="D11" s="8">
        <v>3537</v>
      </c>
      <c r="E11" s="25">
        <v>19</v>
      </c>
      <c r="F11" s="8">
        <v>261.77</v>
      </c>
      <c r="G11" s="8">
        <v>38618.92</v>
      </c>
      <c r="H11" s="8">
        <v>52690.46</v>
      </c>
      <c r="I11" s="8">
        <v>2773.182105263</v>
      </c>
      <c r="J11" s="8">
        <v>20128.532681362</v>
      </c>
      <c r="K11" s="8">
        <v>38618.92</v>
      </c>
      <c r="L11" s="8">
        <v>52690.46</v>
      </c>
      <c r="M11" s="41">
        <v>14717456.1</v>
      </c>
      <c r="N11" s="8">
        <v>39441.12</v>
      </c>
      <c r="O11" s="8">
        <v>35987.8</v>
      </c>
      <c r="P11" s="8">
        <v>38667.33</v>
      </c>
    </row>
    <row r="12" spans="1:16" s="5" customFormat="1" ht="18" customHeight="1">
      <c r="A12" s="24" t="s">
        <v>111</v>
      </c>
      <c r="B12" s="8">
        <v>5342</v>
      </c>
      <c r="C12" s="8">
        <v>36</v>
      </c>
      <c r="D12" s="8">
        <v>3669</v>
      </c>
      <c r="E12" s="25">
        <v>20</v>
      </c>
      <c r="F12" s="8">
        <v>232.25</v>
      </c>
      <c r="G12" s="8">
        <v>45795.45</v>
      </c>
      <c r="H12" s="8">
        <v>56622.34</v>
      </c>
      <c r="I12" s="8">
        <v>2831.117</v>
      </c>
      <c r="J12" s="8">
        <v>24379.90958</v>
      </c>
      <c r="K12" s="8">
        <v>45795.45</v>
      </c>
      <c r="L12" s="8">
        <v>56622.34</v>
      </c>
      <c r="M12" s="41">
        <v>15409067.51</v>
      </c>
      <c r="N12" s="8">
        <v>40392.22</v>
      </c>
      <c r="O12" s="8">
        <v>37415.83</v>
      </c>
      <c r="P12" s="8">
        <v>40129.05</v>
      </c>
    </row>
    <row r="13" spans="1:16" s="5" customFormat="1" ht="18" customHeight="1">
      <c r="A13" s="24" t="s">
        <v>112</v>
      </c>
      <c r="B13" s="8">
        <v>5344</v>
      </c>
      <c r="C13" s="8">
        <v>36</v>
      </c>
      <c r="D13" s="8">
        <v>3643</v>
      </c>
      <c r="E13" s="25">
        <v>20</v>
      </c>
      <c r="F13" s="8">
        <v>262.22</v>
      </c>
      <c r="G13" s="8">
        <v>57606.95</v>
      </c>
      <c r="H13" s="8">
        <v>54444.61</v>
      </c>
      <c r="I13" s="8">
        <v>2722.2305</v>
      </c>
      <c r="J13" s="8">
        <v>20762.95096</v>
      </c>
      <c r="K13" s="8">
        <v>57606.95</v>
      </c>
      <c r="L13" s="8">
        <v>54444.6</v>
      </c>
      <c r="M13" s="41">
        <v>15475077.14</v>
      </c>
      <c r="N13" s="8">
        <v>41163.79</v>
      </c>
      <c r="O13" s="8">
        <v>40014.23</v>
      </c>
      <c r="P13" s="8">
        <v>40793.81</v>
      </c>
    </row>
    <row r="14" spans="1:16" s="5" customFormat="1" ht="18" customHeight="1">
      <c r="A14" s="24" t="s">
        <v>115</v>
      </c>
      <c r="B14" s="8">
        <v>5352</v>
      </c>
      <c r="C14" s="8">
        <v>36</v>
      </c>
      <c r="D14" s="8">
        <v>3643</v>
      </c>
      <c r="E14" s="25">
        <v>21</v>
      </c>
      <c r="F14" s="8">
        <v>247.99</v>
      </c>
      <c r="G14" s="8">
        <v>42249.02</v>
      </c>
      <c r="H14" s="8">
        <v>43560.12</v>
      </c>
      <c r="I14" s="8">
        <v>2074.291428571</v>
      </c>
      <c r="J14" s="8">
        <v>17565.272793258</v>
      </c>
      <c r="K14" s="8">
        <v>42249.02</v>
      </c>
      <c r="L14" s="8">
        <v>43560.1</v>
      </c>
      <c r="M14" s="41">
        <v>15553829.04</v>
      </c>
      <c r="N14" s="8">
        <v>41809.96</v>
      </c>
      <c r="O14" s="8">
        <v>40135.37</v>
      </c>
      <c r="P14" s="8">
        <v>41253.74</v>
      </c>
    </row>
    <row r="15" spans="1:16" s="5" customFormat="1" ht="18" customHeight="1">
      <c r="A15" s="24" t="s">
        <v>116</v>
      </c>
      <c r="B15" s="8">
        <v>5366</v>
      </c>
      <c r="C15" s="8">
        <v>36</v>
      </c>
      <c r="D15" s="8">
        <v>3592</v>
      </c>
      <c r="E15" s="25">
        <v>23</v>
      </c>
      <c r="F15" s="8">
        <v>319.28</v>
      </c>
      <c r="G15" s="8">
        <v>46195.04</v>
      </c>
      <c r="H15" s="8">
        <v>55845.77</v>
      </c>
      <c r="I15" s="8">
        <v>2428.076956522</v>
      </c>
      <c r="J15" s="8">
        <v>17491.15823102</v>
      </c>
      <c r="K15" s="8">
        <v>46195.04</v>
      </c>
      <c r="L15" s="8">
        <v>55845.75</v>
      </c>
      <c r="M15" s="41">
        <v>15650981.73</v>
      </c>
      <c r="N15" s="8">
        <v>42273.87</v>
      </c>
      <c r="O15" s="8">
        <v>40476.55</v>
      </c>
      <c r="P15" s="8">
        <v>40723.49</v>
      </c>
    </row>
    <row r="16" spans="1:16" s="5" customFormat="1" ht="18" customHeight="1">
      <c r="A16" s="24" t="s">
        <v>114</v>
      </c>
      <c r="B16" s="8">
        <v>5352</v>
      </c>
      <c r="C16" s="8">
        <v>36</v>
      </c>
      <c r="D16" s="8">
        <v>3529</v>
      </c>
      <c r="E16" s="25">
        <v>20</v>
      </c>
      <c r="F16" s="8">
        <v>307.06</v>
      </c>
      <c r="G16" s="8">
        <v>48836.55</v>
      </c>
      <c r="H16" s="8">
        <v>55709.99</v>
      </c>
      <c r="I16" s="8">
        <v>2785.4995</v>
      </c>
      <c r="J16" s="8">
        <v>18143.030678043</v>
      </c>
      <c r="K16" s="8">
        <v>48836.55</v>
      </c>
      <c r="L16" s="8">
        <v>55709.96</v>
      </c>
      <c r="M16" s="41">
        <v>14687010.42</v>
      </c>
      <c r="N16" s="8">
        <v>41709.3</v>
      </c>
      <c r="O16" s="8">
        <v>38219.97</v>
      </c>
      <c r="P16" s="8">
        <v>38297.29</v>
      </c>
    </row>
    <row r="17" spans="1:16" s="5" customFormat="1" ht="18" customHeight="1">
      <c r="A17" s="24" t="s">
        <v>113</v>
      </c>
      <c r="B17" s="8">
        <v>5377</v>
      </c>
      <c r="C17" s="8">
        <v>36</v>
      </c>
      <c r="D17" s="8">
        <v>3452</v>
      </c>
      <c r="E17" s="25">
        <v>21</v>
      </c>
      <c r="F17" s="8">
        <v>405.17</v>
      </c>
      <c r="G17" s="8">
        <v>60777.13</v>
      </c>
      <c r="H17" s="8">
        <v>81972.06</v>
      </c>
      <c r="I17" s="8">
        <v>3903.431428571</v>
      </c>
      <c r="J17" s="8">
        <v>20231.522570773</v>
      </c>
      <c r="K17" s="8">
        <v>60777.13</v>
      </c>
      <c r="L17" s="8">
        <v>81972.07</v>
      </c>
      <c r="M17" s="41">
        <v>11348756.59</v>
      </c>
      <c r="N17" s="8">
        <v>39083.17</v>
      </c>
      <c r="O17" s="8">
        <v>25638.9</v>
      </c>
      <c r="P17" s="8">
        <v>29468.49</v>
      </c>
    </row>
    <row r="18" spans="1:8" s="5" customFormat="1" ht="19.5" customHeight="1">
      <c r="A18" s="492" t="s">
        <v>732</v>
      </c>
      <c r="B18" s="492"/>
      <c r="C18" s="492"/>
      <c r="D18" s="492"/>
      <c r="E18" s="492"/>
      <c r="F18" s="492"/>
      <c r="G18" s="492"/>
      <c r="H18" s="492"/>
    </row>
    <row r="19" spans="1:8" s="5" customFormat="1" ht="18" customHeight="1">
      <c r="A19" s="492" t="s">
        <v>202</v>
      </c>
      <c r="B19" s="492"/>
      <c r="C19" s="492"/>
      <c r="D19" s="492"/>
      <c r="E19" s="492"/>
      <c r="F19" s="492"/>
      <c r="G19" s="492"/>
      <c r="H19" s="492"/>
    </row>
    <row r="20" s="5" customFormat="1" ht="24" customHeight="1"/>
  </sheetData>
  <sheetProtection/>
  <mergeCells count="17">
    <mergeCell ref="A19:H19"/>
    <mergeCell ref="J2:J3"/>
    <mergeCell ref="K2:K3"/>
    <mergeCell ref="L2:L3"/>
    <mergeCell ref="M2:M3"/>
    <mergeCell ref="N2:P2"/>
    <mergeCell ref="A18:H18"/>
    <mergeCell ref="A1:Q1"/>
    <mergeCell ref="A2:A3"/>
    <mergeCell ref="B2:B3"/>
    <mergeCell ref="C2:C3"/>
    <mergeCell ref="D2:D3"/>
    <mergeCell ref="E2:E3"/>
    <mergeCell ref="F2:F3"/>
    <mergeCell ref="G2:G3"/>
    <mergeCell ref="H2:H3"/>
    <mergeCell ref="I2:I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F1">
      <selection activeCell="L6" sqref="L6:L17"/>
    </sheetView>
  </sheetViews>
  <sheetFormatPr defaultColWidth="9.140625" defaultRowHeight="12.75"/>
  <cols>
    <col min="1" max="16" width="14.7109375" style="0" bestFit="1" customWidth="1"/>
    <col min="17" max="17" width="4.7109375" style="0" bestFit="1" customWidth="1"/>
  </cols>
  <sheetData>
    <row r="1" spans="1:16" ht="14.25" customHeight="1">
      <c r="A1" s="552" t="s">
        <v>203</v>
      </c>
      <c r="B1" s="552"/>
      <c r="C1" s="552"/>
      <c r="D1" s="552"/>
      <c r="E1" s="552"/>
      <c r="F1" s="552"/>
      <c r="G1" s="552"/>
      <c r="H1" s="552"/>
      <c r="I1" s="552"/>
      <c r="J1" s="552"/>
      <c r="K1" s="552"/>
      <c r="L1" s="552"/>
      <c r="M1" s="552"/>
      <c r="N1" s="552"/>
      <c r="O1" s="552"/>
      <c r="P1" s="552"/>
    </row>
    <row r="2" spans="1:16" s="5" customFormat="1" ht="18.75" customHeight="1">
      <c r="A2" s="494" t="s">
        <v>96</v>
      </c>
      <c r="B2" s="494" t="s">
        <v>186</v>
      </c>
      <c r="C2" s="494" t="s">
        <v>187</v>
      </c>
      <c r="D2" s="494" t="s">
        <v>188</v>
      </c>
      <c r="E2" s="494" t="s">
        <v>189</v>
      </c>
      <c r="F2" s="494" t="s">
        <v>190</v>
      </c>
      <c r="G2" s="494" t="s">
        <v>191</v>
      </c>
      <c r="H2" s="500" t="s">
        <v>192</v>
      </c>
      <c r="I2" s="500" t="s">
        <v>193</v>
      </c>
      <c r="J2" s="500" t="s">
        <v>194</v>
      </c>
      <c r="K2" s="494" t="s">
        <v>195</v>
      </c>
      <c r="L2" s="500" t="s">
        <v>196</v>
      </c>
      <c r="M2" s="500" t="s">
        <v>197</v>
      </c>
      <c r="N2" s="496" t="s">
        <v>204</v>
      </c>
      <c r="O2" s="579"/>
      <c r="P2" s="497"/>
    </row>
    <row r="3" spans="1:16" s="5" customFormat="1" ht="21" customHeight="1">
      <c r="A3" s="495"/>
      <c r="B3" s="495"/>
      <c r="C3" s="495"/>
      <c r="D3" s="495"/>
      <c r="E3" s="495"/>
      <c r="F3" s="495"/>
      <c r="G3" s="495"/>
      <c r="H3" s="501"/>
      <c r="I3" s="501"/>
      <c r="J3" s="501"/>
      <c r="K3" s="495"/>
      <c r="L3" s="501"/>
      <c r="M3" s="501"/>
      <c r="N3" s="9" t="s">
        <v>199</v>
      </c>
      <c r="O3" s="9" t="s">
        <v>200</v>
      </c>
      <c r="P3" s="9" t="s">
        <v>201</v>
      </c>
    </row>
    <row r="4" spans="1:16" s="5" customFormat="1" ht="18" customHeight="1">
      <c r="A4" s="3" t="s">
        <v>28</v>
      </c>
      <c r="B4" s="11">
        <v>1931</v>
      </c>
      <c r="C4" s="11">
        <v>4</v>
      </c>
      <c r="D4" s="11">
        <v>1922</v>
      </c>
      <c r="E4" s="11">
        <v>248</v>
      </c>
      <c r="F4" s="21">
        <v>28531.56441</v>
      </c>
      <c r="G4" s="34">
        <v>3749975.932</v>
      </c>
      <c r="H4" s="34">
        <v>7949004.309</v>
      </c>
      <c r="I4" s="21">
        <v>32052.43673</v>
      </c>
      <c r="J4" s="21">
        <v>27860.38717</v>
      </c>
      <c r="K4" s="34">
        <v>3749975.932</v>
      </c>
      <c r="L4" s="34">
        <v>7949004.309</v>
      </c>
      <c r="M4" s="37">
        <v>14934226.84</v>
      </c>
      <c r="N4" s="21">
        <v>11760.2</v>
      </c>
      <c r="O4" s="21">
        <v>10004.55</v>
      </c>
      <c r="P4" s="21">
        <v>11623.9</v>
      </c>
    </row>
    <row r="5" spans="1:16" s="5" customFormat="1" ht="18" customHeight="1">
      <c r="A5" s="3" t="s">
        <v>29</v>
      </c>
      <c r="B5" s="11">
        <v>1949</v>
      </c>
      <c r="C5" s="11">
        <v>18</v>
      </c>
      <c r="D5" s="11">
        <v>1989</v>
      </c>
      <c r="E5" s="11">
        <v>247</v>
      </c>
      <c r="F5" s="21">
        <v>31459.71247</v>
      </c>
      <c r="G5" s="34">
        <v>4674056.682</v>
      </c>
      <c r="H5" s="34">
        <v>8998811.071</v>
      </c>
      <c r="I5" s="21">
        <v>36432.43348</v>
      </c>
      <c r="J5" s="21">
        <v>28604.23813</v>
      </c>
      <c r="K5" s="34">
        <v>4674056.682</v>
      </c>
      <c r="L5" s="34">
        <v>8998811.071</v>
      </c>
      <c r="M5" s="37">
        <v>11243111.77</v>
      </c>
      <c r="N5" s="21">
        <v>12430.5</v>
      </c>
      <c r="O5" s="21">
        <v>7511.1</v>
      </c>
      <c r="P5" s="21">
        <v>8597.75</v>
      </c>
    </row>
    <row r="6" spans="1:16" s="5" customFormat="1" ht="18" customHeight="1">
      <c r="A6" s="3" t="s">
        <v>105</v>
      </c>
      <c r="B6" s="11">
        <v>1938</v>
      </c>
      <c r="C6" s="11">
        <v>4</v>
      </c>
      <c r="D6" s="11">
        <v>1856</v>
      </c>
      <c r="E6" s="11">
        <v>19</v>
      </c>
      <c r="F6" s="21">
        <v>2147.24097</v>
      </c>
      <c r="G6" s="34">
        <v>308635.8309</v>
      </c>
      <c r="H6" s="34">
        <v>640115.3874</v>
      </c>
      <c r="I6" s="21">
        <v>33690.28355</v>
      </c>
      <c r="J6" s="21">
        <v>29811.06436</v>
      </c>
      <c r="K6" s="34">
        <v>308635.8309</v>
      </c>
      <c r="L6" s="34">
        <v>640115.3874</v>
      </c>
      <c r="M6" s="37">
        <v>15043275.5</v>
      </c>
      <c r="N6" s="21">
        <v>11856.15</v>
      </c>
      <c r="O6" s="21">
        <v>11549.1</v>
      </c>
      <c r="P6" s="21">
        <v>11748.15</v>
      </c>
    </row>
    <row r="7" spans="1:16" s="5" customFormat="1" ht="18" customHeight="1">
      <c r="A7" s="3" t="s">
        <v>106</v>
      </c>
      <c r="B7" s="11">
        <v>1942</v>
      </c>
      <c r="C7" s="11">
        <v>4</v>
      </c>
      <c r="D7" s="11">
        <v>1860</v>
      </c>
      <c r="E7" s="11">
        <v>22</v>
      </c>
      <c r="F7" s="21">
        <v>2734.62256</v>
      </c>
      <c r="G7" s="34">
        <v>372712.1947</v>
      </c>
      <c r="H7" s="34">
        <v>788183.5642</v>
      </c>
      <c r="I7" s="21">
        <v>35826.52564</v>
      </c>
      <c r="J7" s="21">
        <v>28822.38945</v>
      </c>
      <c r="K7" s="34">
        <v>372712.1947</v>
      </c>
      <c r="L7" s="34">
        <v>788183.5642</v>
      </c>
      <c r="M7" s="37">
        <v>15254361.29</v>
      </c>
      <c r="N7" s="21">
        <v>12041.15</v>
      </c>
      <c r="O7" s="21">
        <v>11108.3</v>
      </c>
      <c r="P7" s="21">
        <v>11922.8</v>
      </c>
    </row>
    <row r="8" spans="1:16" s="5" customFormat="1" ht="18" customHeight="1">
      <c r="A8" s="3" t="s">
        <v>107</v>
      </c>
      <c r="B8" s="11">
        <v>1945</v>
      </c>
      <c r="C8" s="11">
        <v>4</v>
      </c>
      <c r="D8" s="11">
        <v>1864</v>
      </c>
      <c r="E8" s="11">
        <v>19</v>
      </c>
      <c r="F8" s="21">
        <v>2145.63856</v>
      </c>
      <c r="G8" s="34">
        <v>302571.6834</v>
      </c>
      <c r="H8" s="34">
        <v>596030.1749</v>
      </c>
      <c r="I8" s="21">
        <v>31370.00921</v>
      </c>
      <c r="J8" s="21">
        <v>27778.68491</v>
      </c>
      <c r="K8" s="34">
        <v>302571.6834</v>
      </c>
      <c r="L8" s="34">
        <v>596030.1749</v>
      </c>
      <c r="M8" s="37">
        <v>15031415.43</v>
      </c>
      <c r="N8" s="21">
        <v>12103.05</v>
      </c>
      <c r="O8" s="21">
        <v>11625.1</v>
      </c>
      <c r="P8" s="21">
        <v>11788.85</v>
      </c>
    </row>
    <row r="9" spans="1:16" s="5" customFormat="1" ht="18" customHeight="1">
      <c r="A9" s="3" t="s">
        <v>108</v>
      </c>
      <c r="B9" s="11">
        <v>1950</v>
      </c>
      <c r="C9" s="11">
        <v>4</v>
      </c>
      <c r="D9" s="11">
        <v>1868</v>
      </c>
      <c r="E9" s="11">
        <v>23</v>
      </c>
      <c r="F9" s="21">
        <v>2556.87224</v>
      </c>
      <c r="G9" s="34">
        <v>335052.7979</v>
      </c>
      <c r="H9" s="34">
        <v>712820.7185</v>
      </c>
      <c r="I9" s="21">
        <v>30992.20515</v>
      </c>
      <c r="J9" s="21">
        <v>27878.62089</v>
      </c>
      <c r="K9" s="34">
        <v>335052.7979</v>
      </c>
      <c r="L9" s="34">
        <v>712820.7185</v>
      </c>
      <c r="M9" s="37">
        <v>14005416.87</v>
      </c>
      <c r="N9" s="21">
        <v>11981.75</v>
      </c>
      <c r="O9" s="21">
        <v>10999.4</v>
      </c>
      <c r="P9" s="21">
        <v>11118</v>
      </c>
    </row>
    <row r="10" spans="1:16" s="5" customFormat="1" ht="18" customHeight="1">
      <c r="A10" s="3" t="s">
        <v>109</v>
      </c>
      <c r="B10" s="11">
        <v>1952</v>
      </c>
      <c r="C10" s="11">
        <v>18</v>
      </c>
      <c r="D10" s="11">
        <v>1873</v>
      </c>
      <c r="E10" s="11">
        <v>20</v>
      </c>
      <c r="F10" s="21">
        <v>2525.8083</v>
      </c>
      <c r="G10" s="34">
        <v>334018.6836</v>
      </c>
      <c r="H10" s="34">
        <v>673633.3726</v>
      </c>
      <c r="I10" s="21">
        <v>33681.66863</v>
      </c>
      <c r="J10" s="21">
        <v>26670.01184</v>
      </c>
      <c r="K10" s="34">
        <v>334018.6836</v>
      </c>
      <c r="L10" s="34">
        <v>673633.3726</v>
      </c>
      <c r="M10" s="37">
        <v>13976168.09</v>
      </c>
      <c r="N10" s="21">
        <v>11181.45</v>
      </c>
      <c r="O10" s="21">
        <v>10637.15</v>
      </c>
      <c r="P10" s="21">
        <v>11023.25</v>
      </c>
    </row>
    <row r="11" spans="1:16" s="5" customFormat="1" ht="18" customHeight="1">
      <c r="A11" s="3" t="s">
        <v>110</v>
      </c>
      <c r="B11" s="11">
        <v>1955</v>
      </c>
      <c r="C11" s="11">
        <v>18</v>
      </c>
      <c r="D11" s="11">
        <v>1885</v>
      </c>
      <c r="E11" s="11">
        <v>19</v>
      </c>
      <c r="F11" s="21">
        <v>2503.84735</v>
      </c>
      <c r="G11" s="34">
        <v>346962.9319</v>
      </c>
      <c r="H11" s="34">
        <v>710498.4946</v>
      </c>
      <c r="I11" s="21">
        <v>37394.65761</v>
      </c>
      <c r="J11" s="21">
        <v>28376.27041</v>
      </c>
      <c r="K11" s="34">
        <v>346962.9319</v>
      </c>
      <c r="L11" s="34">
        <v>710498.4946</v>
      </c>
      <c r="M11" s="37">
        <v>14573003.18</v>
      </c>
      <c r="N11" s="21">
        <v>11694.85</v>
      </c>
      <c r="O11" s="21">
        <v>10670.25</v>
      </c>
      <c r="P11" s="21">
        <v>11474.45</v>
      </c>
    </row>
    <row r="12" spans="1:16" s="5" customFormat="1" ht="18" customHeight="1">
      <c r="A12" s="3" t="s">
        <v>111</v>
      </c>
      <c r="B12" s="11">
        <v>1949</v>
      </c>
      <c r="C12" s="11">
        <v>18</v>
      </c>
      <c r="D12" s="11">
        <v>1889</v>
      </c>
      <c r="E12" s="11">
        <v>20</v>
      </c>
      <c r="F12" s="21">
        <v>2587.20343</v>
      </c>
      <c r="G12" s="34">
        <v>408050.6456</v>
      </c>
      <c r="H12" s="34">
        <v>752931.0473</v>
      </c>
      <c r="I12" s="21">
        <v>37646.55237</v>
      </c>
      <c r="J12" s="21">
        <v>29102.12002</v>
      </c>
      <c r="K12" s="34">
        <v>408050.6456</v>
      </c>
      <c r="L12" s="34">
        <v>752931.0473</v>
      </c>
      <c r="M12" s="37">
        <v>15247730.02</v>
      </c>
      <c r="N12" s="21">
        <v>11945</v>
      </c>
      <c r="O12" s="21">
        <v>11090.15</v>
      </c>
      <c r="P12" s="21">
        <v>11877.45</v>
      </c>
    </row>
    <row r="13" spans="1:16" s="5" customFormat="1" ht="18" customHeight="1">
      <c r="A13" s="3" t="s">
        <v>112</v>
      </c>
      <c r="B13" s="11">
        <v>1951</v>
      </c>
      <c r="C13" s="11">
        <v>19</v>
      </c>
      <c r="D13" s="11">
        <v>1880</v>
      </c>
      <c r="E13" s="11">
        <v>20</v>
      </c>
      <c r="F13" s="21">
        <v>2597.78999</v>
      </c>
      <c r="G13" s="34">
        <v>483352.7323</v>
      </c>
      <c r="H13" s="34">
        <v>834251.5782</v>
      </c>
      <c r="I13" s="21">
        <v>41712.57891</v>
      </c>
      <c r="J13" s="21">
        <v>32113.8961</v>
      </c>
      <c r="K13" s="34">
        <v>483352.7323</v>
      </c>
      <c r="L13" s="34">
        <v>834251.5782</v>
      </c>
      <c r="M13" s="37">
        <v>15315478.43</v>
      </c>
      <c r="N13" s="21">
        <v>12158.8</v>
      </c>
      <c r="O13" s="21">
        <v>11802.65</v>
      </c>
      <c r="P13" s="21">
        <v>12056.05</v>
      </c>
    </row>
    <row r="14" spans="1:16" s="5" customFormat="1" ht="18" customHeight="1">
      <c r="A14" s="3" t="s">
        <v>115</v>
      </c>
      <c r="B14" s="11">
        <v>1955</v>
      </c>
      <c r="C14" s="11">
        <v>19</v>
      </c>
      <c r="D14" s="11">
        <v>1880</v>
      </c>
      <c r="E14" s="11">
        <v>21</v>
      </c>
      <c r="F14" s="21">
        <v>2237.23721</v>
      </c>
      <c r="G14" s="34">
        <v>391115.3117</v>
      </c>
      <c r="H14" s="34">
        <v>681982.9866</v>
      </c>
      <c r="I14" s="21">
        <v>32475.38032</v>
      </c>
      <c r="J14" s="21">
        <v>30483.26675</v>
      </c>
      <c r="K14" s="34">
        <v>391115.3117</v>
      </c>
      <c r="L14" s="34">
        <v>681982.9866</v>
      </c>
      <c r="M14" s="37">
        <v>15431966.63</v>
      </c>
      <c r="N14" s="21">
        <v>12293.9</v>
      </c>
      <c r="O14" s="21">
        <v>11832.3</v>
      </c>
      <c r="P14" s="21">
        <v>12168.45</v>
      </c>
    </row>
    <row r="15" spans="1:16" s="5" customFormat="1" ht="18" customHeight="1">
      <c r="A15" s="3" t="s">
        <v>116</v>
      </c>
      <c r="B15" s="11">
        <v>1959</v>
      </c>
      <c r="C15" s="11">
        <v>18</v>
      </c>
      <c r="D15" s="11">
        <v>1878</v>
      </c>
      <c r="E15" s="11">
        <v>23</v>
      </c>
      <c r="F15" s="21">
        <v>2605.47489</v>
      </c>
      <c r="G15" s="34">
        <v>407694.183</v>
      </c>
      <c r="H15" s="34">
        <v>805346.9675</v>
      </c>
      <c r="I15" s="21">
        <v>35015.08554</v>
      </c>
      <c r="J15" s="21">
        <v>30909.79578</v>
      </c>
      <c r="K15" s="34">
        <v>407694.183</v>
      </c>
      <c r="L15" s="34">
        <v>805346.9675</v>
      </c>
      <c r="M15" s="37">
        <v>15517106.79</v>
      </c>
      <c r="N15" s="21">
        <v>12430.5</v>
      </c>
      <c r="O15" s="21">
        <v>11929.6</v>
      </c>
      <c r="P15" s="21">
        <v>11962.1</v>
      </c>
    </row>
    <row r="16" spans="1:16" s="5" customFormat="1" ht="18" customHeight="1">
      <c r="A16" s="3" t="s">
        <v>114</v>
      </c>
      <c r="B16" s="11">
        <v>1961</v>
      </c>
      <c r="C16" s="11">
        <v>18</v>
      </c>
      <c r="D16" s="11">
        <v>1886</v>
      </c>
      <c r="E16" s="11">
        <v>20</v>
      </c>
      <c r="F16" s="21">
        <v>2636.54998</v>
      </c>
      <c r="G16" s="34">
        <v>395475.3268</v>
      </c>
      <c r="H16" s="34">
        <v>796768.2488</v>
      </c>
      <c r="I16" s="21">
        <v>39838.41244</v>
      </c>
      <c r="J16" s="21">
        <v>30220.1079</v>
      </c>
      <c r="K16" s="34">
        <v>395475.3268</v>
      </c>
      <c r="L16" s="34">
        <v>796768.2488</v>
      </c>
      <c r="M16" s="37">
        <v>14552073.96</v>
      </c>
      <c r="N16" s="21">
        <v>12246.7</v>
      </c>
      <c r="O16" s="21">
        <v>11175.05</v>
      </c>
      <c r="P16" s="21">
        <v>11201.75</v>
      </c>
    </row>
    <row r="17" spans="1:16" s="5" customFormat="1" ht="18" customHeight="1">
      <c r="A17" s="3" t="s">
        <v>113</v>
      </c>
      <c r="B17" s="11">
        <v>1949</v>
      </c>
      <c r="C17" s="11">
        <v>18</v>
      </c>
      <c r="D17" s="11">
        <v>1907</v>
      </c>
      <c r="E17" s="11">
        <v>21</v>
      </c>
      <c r="F17" s="21">
        <v>4181.42699</v>
      </c>
      <c r="G17" s="34">
        <v>588414.36</v>
      </c>
      <c r="H17" s="34">
        <v>1006248.53</v>
      </c>
      <c r="I17" s="21">
        <v>47916.59667</v>
      </c>
      <c r="J17" s="21">
        <v>24064.716</v>
      </c>
      <c r="K17" s="34">
        <v>588414.36</v>
      </c>
      <c r="L17" s="34">
        <v>1006248.53</v>
      </c>
      <c r="M17" s="37">
        <v>11243111.77</v>
      </c>
      <c r="N17" s="21">
        <v>11433</v>
      </c>
      <c r="O17" s="21">
        <v>7511.1</v>
      </c>
      <c r="P17" s="21">
        <v>8597.75</v>
      </c>
    </row>
    <row r="18" spans="1:8" s="5" customFormat="1" ht="15" customHeight="1">
      <c r="A18" s="551" t="s">
        <v>205</v>
      </c>
      <c r="B18" s="551"/>
      <c r="C18" s="551"/>
      <c r="D18" s="551"/>
      <c r="E18" s="551"/>
      <c r="F18" s="551"/>
      <c r="G18" s="551"/>
      <c r="H18" s="551"/>
    </row>
    <row r="19" spans="1:8" s="5" customFormat="1" ht="13.5" customHeight="1">
      <c r="A19" s="551" t="s">
        <v>734</v>
      </c>
      <c r="B19" s="551"/>
      <c r="C19" s="551"/>
      <c r="D19" s="551"/>
      <c r="E19" s="551"/>
      <c r="F19" s="551"/>
      <c r="G19" s="551"/>
      <c r="H19" s="551"/>
    </row>
    <row r="20" spans="1:8" s="5" customFormat="1" ht="13.5" customHeight="1">
      <c r="A20" s="551" t="s">
        <v>206</v>
      </c>
      <c r="B20" s="551"/>
      <c r="C20" s="551"/>
      <c r="D20" s="551"/>
      <c r="E20" s="551"/>
      <c r="F20" s="551"/>
      <c r="G20" s="551"/>
      <c r="H20" s="551"/>
    </row>
    <row r="21" s="5" customFormat="1" ht="27.75" customHeight="1"/>
  </sheetData>
  <sheetProtection/>
  <mergeCells count="18">
    <mergeCell ref="A20:H20"/>
    <mergeCell ref="A19:H19"/>
    <mergeCell ref="J2:J3"/>
    <mergeCell ref="K2:K3"/>
    <mergeCell ref="L2:L3"/>
    <mergeCell ref="M2:M3"/>
    <mergeCell ref="H2:H3"/>
    <mergeCell ref="I2:I3"/>
    <mergeCell ref="N2:P2"/>
    <mergeCell ref="A18:H18"/>
    <mergeCell ref="A1:P1"/>
    <mergeCell ref="A2:A3"/>
    <mergeCell ref="B2:B3"/>
    <mergeCell ref="C2:C3"/>
    <mergeCell ref="D2:D3"/>
    <mergeCell ref="E2:E3"/>
    <mergeCell ref="F2:F3"/>
    <mergeCell ref="G2:G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37"/>
  <sheetViews>
    <sheetView zoomScalePageLayoutView="0" workbookViewId="0" topLeftCell="A1">
      <selection activeCell="E7" sqref="E7"/>
    </sheetView>
  </sheetViews>
  <sheetFormatPr defaultColWidth="9.140625" defaultRowHeight="12.75"/>
  <cols>
    <col min="1" max="1" width="46.421875" style="0" bestFit="1" customWidth="1"/>
    <col min="2" max="3" width="14.7109375" style="0" bestFit="1" customWidth="1"/>
    <col min="4" max="4" width="6.8515625" style="0" bestFit="1" customWidth="1"/>
    <col min="5" max="5" width="30.7109375" style="0" bestFit="1" customWidth="1"/>
    <col min="6" max="6" width="4.7109375" style="0" bestFit="1" customWidth="1"/>
  </cols>
  <sheetData>
    <row r="1" spans="1:4" ht="15.75" customHeight="1">
      <c r="A1" s="488" t="s">
        <v>1</v>
      </c>
      <c r="B1" s="488"/>
      <c r="C1" s="488"/>
      <c r="D1" s="488"/>
    </row>
    <row r="2" spans="1:3" s="5" customFormat="1" ht="19.5" customHeight="1">
      <c r="A2" s="7" t="s">
        <v>27</v>
      </c>
      <c r="B2" s="2" t="s">
        <v>28</v>
      </c>
      <c r="C2" s="2" t="s">
        <v>29</v>
      </c>
    </row>
    <row r="3" spans="1:3" s="5" customFormat="1" ht="18" customHeight="1">
      <c r="A3" s="3" t="s">
        <v>30</v>
      </c>
      <c r="B3" s="8">
        <v>5</v>
      </c>
      <c r="C3" s="8">
        <v>5</v>
      </c>
    </row>
    <row r="4" spans="1:3" s="5" customFormat="1" ht="18" customHeight="1">
      <c r="A4" s="3" t="s">
        <v>31</v>
      </c>
      <c r="B4" s="8">
        <v>3</v>
      </c>
      <c r="C4" s="8">
        <v>3</v>
      </c>
    </row>
    <row r="5" spans="1:3" s="5" customFormat="1" ht="18" customHeight="1">
      <c r="A5" s="3" t="s">
        <v>32</v>
      </c>
      <c r="B5" s="8">
        <v>3</v>
      </c>
      <c r="C5" s="8">
        <v>3</v>
      </c>
    </row>
    <row r="6" spans="1:3" s="5" customFormat="1" ht="18" customHeight="1">
      <c r="A6" s="3" t="s">
        <v>33</v>
      </c>
      <c r="B6" s="8">
        <v>5</v>
      </c>
      <c r="C6" s="8">
        <v>5</v>
      </c>
    </row>
    <row r="7" spans="1:3" s="5" customFormat="1" ht="18" customHeight="1">
      <c r="A7" s="3" t="s">
        <v>34</v>
      </c>
      <c r="B7" s="8">
        <v>2315</v>
      </c>
      <c r="C7" s="8">
        <v>4249</v>
      </c>
    </row>
    <row r="8" spans="1:3" s="5" customFormat="1" ht="18" customHeight="1">
      <c r="A8" s="3" t="s">
        <v>35</v>
      </c>
      <c r="B8" s="8">
        <v>2435</v>
      </c>
      <c r="C8" s="8">
        <v>3460</v>
      </c>
    </row>
    <row r="9" spans="1:3" s="5" customFormat="1" ht="18" customHeight="1">
      <c r="A9" s="3" t="s">
        <v>36</v>
      </c>
      <c r="B9" s="8">
        <v>2110</v>
      </c>
      <c r="C9" s="8">
        <v>2708</v>
      </c>
    </row>
    <row r="10" spans="1:3" s="5" customFormat="1" ht="18" customHeight="1">
      <c r="A10" s="3" t="s">
        <v>37</v>
      </c>
      <c r="B10" s="8">
        <v>173</v>
      </c>
      <c r="C10" s="8">
        <v>378</v>
      </c>
    </row>
    <row r="11" spans="1:3" s="5" customFormat="1" ht="18" customHeight="1">
      <c r="A11" s="3" t="s">
        <v>38</v>
      </c>
      <c r="B11" s="8">
        <v>1708</v>
      </c>
      <c r="C11" s="8">
        <v>2257</v>
      </c>
    </row>
    <row r="12" spans="1:3" s="5" customFormat="1" ht="18" customHeight="1">
      <c r="A12" s="165" t="s">
        <v>864</v>
      </c>
      <c r="B12" s="166">
        <v>7</v>
      </c>
      <c r="C12" s="166">
        <v>7</v>
      </c>
    </row>
    <row r="13" spans="1:3" s="5" customFormat="1" ht="18" customHeight="1">
      <c r="A13" s="3" t="s">
        <v>39</v>
      </c>
      <c r="B13" s="8">
        <v>9390</v>
      </c>
      <c r="C13" s="8">
        <v>9679</v>
      </c>
    </row>
    <row r="14" spans="1:3" s="5" customFormat="1" ht="18" customHeight="1">
      <c r="A14" s="3" t="s">
        <v>40</v>
      </c>
      <c r="B14" s="8">
        <v>20</v>
      </c>
      <c r="C14" s="8">
        <v>19</v>
      </c>
    </row>
    <row r="15" spans="1:3" s="5" customFormat="1" ht="18" customHeight="1">
      <c r="A15" s="3" t="s">
        <v>41</v>
      </c>
      <c r="B15" s="8">
        <v>2</v>
      </c>
      <c r="C15" s="8">
        <v>2</v>
      </c>
    </row>
    <row r="16" spans="1:3" s="5" customFormat="1" ht="18" customHeight="1">
      <c r="A16" s="3" t="s">
        <v>42</v>
      </c>
      <c r="B16" s="8">
        <v>277</v>
      </c>
      <c r="C16" s="8">
        <v>285</v>
      </c>
    </row>
    <row r="17" spans="1:3" s="5" customFormat="1" ht="18" customHeight="1">
      <c r="A17" s="3" t="s">
        <v>43</v>
      </c>
      <c r="B17" s="8">
        <v>598</v>
      </c>
      <c r="C17" s="8">
        <v>614</v>
      </c>
    </row>
    <row r="18" spans="1:3" s="5" customFormat="1" ht="18" customHeight="1">
      <c r="A18" s="3" t="s">
        <v>44</v>
      </c>
      <c r="B18" s="8">
        <v>209</v>
      </c>
      <c r="C18" s="8">
        <v>215</v>
      </c>
    </row>
    <row r="19" spans="1:3" s="5" customFormat="1" ht="18" customHeight="1">
      <c r="A19" s="3" t="s">
        <v>45</v>
      </c>
      <c r="B19" s="8">
        <v>66</v>
      </c>
      <c r="C19" s="8">
        <v>66</v>
      </c>
    </row>
    <row r="20" spans="1:3" s="5" customFormat="1" ht="18" customHeight="1">
      <c r="A20" s="3" t="s">
        <v>46</v>
      </c>
      <c r="B20" s="8">
        <v>2</v>
      </c>
      <c r="C20" s="8">
        <v>2</v>
      </c>
    </row>
    <row r="21" spans="1:3" s="5" customFormat="1" ht="18" customHeight="1">
      <c r="A21" s="3" t="s">
        <v>47</v>
      </c>
      <c r="B21" s="8">
        <v>32</v>
      </c>
      <c r="C21" s="8">
        <v>31</v>
      </c>
    </row>
    <row r="22" spans="1:3" s="5" customFormat="1" ht="18" customHeight="1">
      <c r="A22" s="3" t="s">
        <v>48</v>
      </c>
      <c r="B22" s="8">
        <v>7</v>
      </c>
      <c r="C22" s="8">
        <v>7</v>
      </c>
    </row>
    <row r="23" spans="1:3" s="5" customFormat="1" ht="18" customHeight="1">
      <c r="A23" s="3" t="s">
        <v>49</v>
      </c>
      <c r="B23" s="8">
        <v>5</v>
      </c>
      <c r="C23" s="8">
        <v>5</v>
      </c>
    </row>
    <row r="24" spans="1:3" s="5" customFormat="1" ht="18" customHeight="1">
      <c r="A24" s="3" t="s">
        <v>50</v>
      </c>
      <c r="B24" s="8">
        <v>77</v>
      </c>
      <c r="C24" s="8">
        <v>80</v>
      </c>
    </row>
    <row r="25" spans="1:3" s="5" customFormat="1" ht="18" customHeight="1">
      <c r="A25" s="3" t="s">
        <v>51</v>
      </c>
      <c r="B25" s="8">
        <v>190</v>
      </c>
      <c r="C25" s="8">
        <v>189</v>
      </c>
    </row>
    <row r="26" spans="1:3" s="5" customFormat="1" ht="18" customHeight="1">
      <c r="A26" s="3" t="s">
        <v>52</v>
      </c>
      <c r="B26" s="8">
        <v>248</v>
      </c>
      <c r="C26" s="8">
        <v>251</v>
      </c>
    </row>
    <row r="27" spans="1:3" s="5" customFormat="1" ht="18" customHeight="1">
      <c r="A27" s="3" t="s">
        <v>53</v>
      </c>
      <c r="B27" s="8">
        <v>532</v>
      </c>
      <c r="C27" s="8">
        <v>649</v>
      </c>
    </row>
    <row r="28" spans="1:3" s="5" customFormat="1" ht="18" customHeight="1">
      <c r="A28" s="3" t="s">
        <v>54</v>
      </c>
      <c r="B28" s="8">
        <v>315</v>
      </c>
      <c r="C28" s="8">
        <v>351</v>
      </c>
    </row>
    <row r="29" spans="1:3" s="5" customFormat="1" ht="18" customHeight="1">
      <c r="A29" s="3" t="s">
        <v>55</v>
      </c>
      <c r="B29" s="8">
        <v>47</v>
      </c>
      <c r="C29" s="8">
        <v>47</v>
      </c>
    </row>
    <row r="30" spans="1:3" s="5" customFormat="1" ht="18" customHeight="1">
      <c r="A30" s="3" t="s">
        <v>56</v>
      </c>
      <c r="B30" s="8">
        <v>1131</v>
      </c>
      <c r="C30" s="8">
        <v>1291</v>
      </c>
    </row>
    <row r="31" spans="1:3" s="5" customFormat="1" ht="18" customHeight="1">
      <c r="A31" s="3" t="s">
        <v>57</v>
      </c>
      <c r="B31" s="8">
        <v>620</v>
      </c>
      <c r="C31" s="8">
        <v>680</v>
      </c>
    </row>
    <row r="32" spans="1:3" s="5" customFormat="1" ht="18" customHeight="1">
      <c r="A32" s="3" t="s">
        <v>58</v>
      </c>
      <c r="B32" s="8">
        <v>11</v>
      </c>
      <c r="C32" s="8">
        <v>10</v>
      </c>
    </row>
    <row r="33" spans="1:3" s="5" customFormat="1" ht="18" customHeight="1">
      <c r="A33" s="3" t="s">
        <v>59</v>
      </c>
      <c r="B33" s="8">
        <v>1</v>
      </c>
      <c r="C33" s="8">
        <v>1</v>
      </c>
    </row>
    <row r="34" spans="1:3" s="5" customFormat="1" ht="18" customHeight="1">
      <c r="A34" s="3" t="s">
        <v>60</v>
      </c>
      <c r="B34" s="8">
        <v>2</v>
      </c>
      <c r="C34" s="8">
        <v>2</v>
      </c>
    </row>
    <row r="35" spans="1:5" s="5" customFormat="1" ht="12" customHeight="1">
      <c r="A35" s="489" t="s">
        <v>61</v>
      </c>
      <c r="B35" s="489"/>
      <c r="C35" s="489"/>
      <c r="D35" s="489"/>
      <c r="E35" s="489"/>
    </row>
    <row r="36" spans="1:5" s="5" customFormat="1" ht="11.25" customHeight="1">
      <c r="A36" s="489" t="s">
        <v>732</v>
      </c>
      <c r="B36" s="489"/>
      <c r="C36" s="489"/>
      <c r="D36" s="489"/>
      <c r="E36" s="489"/>
    </row>
    <row r="37" spans="1:5" s="5" customFormat="1" ht="11.25" customHeight="1">
      <c r="A37" s="489" t="s">
        <v>62</v>
      </c>
      <c r="B37" s="489"/>
      <c r="C37" s="489"/>
      <c r="D37" s="489"/>
      <c r="E37" s="489"/>
    </row>
    <row r="38" s="5" customFormat="1" ht="27.75" customHeight="1"/>
  </sheetData>
  <sheetProtection/>
  <mergeCells count="4">
    <mergeCell ref="A1:D1"/>
    <mergeCell ref="A35:E35"/>
    <mergeCell ref="A37:E37"/>
    <mergeCell ref="A36:E36"/>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F11" sqref="F11"/>
    </sheetView>
  </sheetViews>
  <sheetFormatPr defaultColWidth="9.140625" defaultRowHeight="12.75"/>
  <cols>
    <col min="1" max="16" width="14.7109375" style="0" bestFit="1" customWidth="1"/>
    <col min="17" max="17" width="4.7109375" style="0" bestFit="1" customWidth="1"/>
  </cols>
  <sheetData>
    <row r="1" spans="1:3" ht="31.5" customHeight="1">
      <c r="A1" s="488" t="s">
        <v>7</v>
      </c>
      <c r="B1" s="488"/>
      <c r="C1" s="488"/>
    </row>
    <row r="2" spans="1:16" s="5" customFormat="1" ht="32.25" customHeight="1">
      <c r="A2" s="572" t="s">
        <v>155</v>
      </c>
      <c r="B2" s="572" t="s">
        <v>186</v>
      </c>
      <c r="C2" s="572" t="s">
        <v>207</v>
      </c>
      <c r="D2" s="572" t="s">
        <v>208</v>
      </c>
      <c r="E2" s="572" t="s">
        <v>189</v>
      </c>
      <c r="F2" s="572" t="s">
        <v>190</v>
      </c>
      <c r="G2" s="572" t="s">
        <v>191</v>
      </c>
      <c r="H2" s="572" t="s">
        <v>209</v>
      </c>
      <c r="I2" s="572" t="s">
        <v>210</v>
      </c>
      <c r="J2" s="574" t="s">
        <v>194</v>
      </c>
      <c r="K2" s="572" t="s">
        <v>195</v>
      </c>
      <c r="L2" s="572" t="s">
        <v>211</v>
      </c>
      <c r="M2" s="572" t="s">
        <v>212</v>
      </c>
      <c r="N2" s="576" t="s">
        <v>213</v>
      </c>
      <c r="O2" s="577"/>
      <c r="P2" s="578"/>
    </row>
    <row r="3" spans="1:16" s="5" customFormat="1" ht="21" customHeight="1">
      <c r="A3" s="573"/>
      <c r="B3" s="573"/>
      <c r="C3" s="573"/>
      <c r="D3" s="573"/>
      <c r="E3" s="573"/>
      <c r="F3" s="573"/>
      <c r="G3" s="573"/>
      <c r="H3" s="573"/>
      <c r="I3" s="573"/>
      <c r="J3" s="575"/>
      <c r="K3" s="573"/>
      <c r="L3" s="573"/>
      <c r="M3" s="573"/>
      <c r="N3" s="40" t="s">
        <v>199</v>
      </c>
      <c r="O3" s="40" t="s">
        <v>200</v>
      </c>
      <c r="P3" s="40" t="s">
        <v>201</v>
      </c>
    </row>
    <row r="4" spans="1:16" s="5" customFormat="1" ht="18" customHeight="1">
      <c r="A4" s="24" t="s">
        <v>28</v>
      </c>
      <c r="B4" s="8">
        <v>287</v>
      </c>
      <c r="C4" s="8">
        <v>1309</v>
      </c>
      <c r="D4" s="8">
        <v>8</v>
      </c>
      <c r="E4" s="8">
        <v>248</v>
      </c>
      <c r="F4" s="8">
        <v>0.01911</v>
      </c>
      <c r="G4" s="8">
        <v>14.16864</v>
      </c>
      <c r="H4" s="8">
        <v>30.293250435</v>
      </c>
      <c r="I4" s="483">
        <v>0.122150203</v>
      </c>
      <c r="J4" s="39">
        <v>158520.41043956</v>
      </c>
      <c r="K4" s="8">
        <v>14.16853</v>
      </c>
      <c r="L4" s="8">
        <v>30.28854403</v>
      </c>
      <c r="M4" s="41">
        <v>14751584.31</v>
      </c>
      <c r="N4" s="8">
        <v>22872.75</v>
      </c>
      <c r="O4" s="8">
        <v>19644.59</v>
      </c>
      <c r="P4" s="8">
        <v>22743.31</v>
      </c>
    </row>
    <row r="5" spans="1:16" s="5" customFormat="1" ht="18" customHeight="1">
      <c r="A5" s="24" t="s">
        <v>29</v>
      </c>
      <c r="B5" s="8">
        <v>295</v>
      </c>
      <c r="C5" s="8">
        <v>1256</v>
      </c>
      <c r="D5" s="8">
        <v>15</v>
      </c>
      <c r="E5" s="8">
        <v>247</v>
      </c>
      <c r="F5" s="484">
        <v>0.0075</v>
      </c>
      <c r="G5" s="8">
        <v>12.98</v>
      </c>
      <c r="H5" s="8">
        <f>SUM(H6:H17)</f>
        <v>28.008937820000003</v>
      </c>
      <c r="I5" s="483">
        <v>0.11</v>
      </c>
      <c r="J5" s="39" t="s">
        <v>1130</v>
      </c>
      <c r="K5" s="8">
        <v>15.35</v>
      </c>
      <c r="L5" s="8">
        <v>20.3</v>
      </c>
      <c r="M5" s="41">
        <v>11034810.51</v>
      </c>
      <c r="N5" s="8">
        <v>24440.1</v>
      </c>
      <c r="O5" s="8">
        <v>15102.84</v>
      </c>
      <c r="P5" s="8">
        <v>17120.96</v>
      </c>
    </row>
    <row r="6" spans="1:16" s="5" customFormat="1" ht="18" customHeight="1">
      <c r="A6" s="24" t="s">
        <v>105</v>
      </c>
      <c r="B6" s="8">
        <v>286</v>
      </c>
      <c r="C6" s="8">
        <v>1308</v>
      </c>
      <c r="D6" s="8">
        <v>6</v>
      </c>
      <c r="E6" s="8">
        <v>19</v>
      </c>
      <c r="F6" s="484">
        <v>0.0023</v>
      </c>
      <c r="G6" s="8">
        <v>3.83</v>
      </c>
      <c r="H6" s="485">
        <v>7.46</v>
      </c>
      <c r="I6" s="483">
        <v>0.39</v>
      </c>
      <c r="J6" s="39" t="s">
        <v>1131</v>
      </c>
      <c r="K6" s="8">
        <v>3.83</v>
      </c>
      <c r="L6" s="8">
        <v>7.46</v>
      </c>
      <c r="M6" s="41">
        <v>14842660.65</v>
      </c>
      <c r="N6" s="8">
        <v>23072</v>
      </c>
      <c r="O6" s="8">
        <v>22659.08</v>
      </c>
      <c r="P6" s="8">
        <v>23000.87</v>
      </c>
    </row>
    <row r="7" spans="1:16" s="5" customFormat="1" ht="18" customHeight="1">
      <c r="A7" s="24" t="s">
        <v>106</v>
      </c>
      <c r="B7" s="8">
        <v>288</v>
      </c>
      <c r="C7" s="8">
        <v>1306</v>
      </c>
      <c r="D7" s="8">
        <v>5</v>
      </c>
      <c r="E7" s="8">
        <v>22</v>
      </c>
      <c r="F7" s="484">
        <v>0.00186</v>
      </c>
      <c r="G7" s="8">
        <v>3.71044</v>
      </c>
      <c r="H7" s="485">
        <v>7.15893782</v>
      </c>
      <c r="I7" s="483">
        <v>0.325406265</v>
      </c>
      <c r="J7" s="39">
        <v>384889.130107527</v>
      </c>
      <c r="K7" s="8">
        <v>8.770018234</v>
      </c>
      <c r="L7" s="8">
        <v>7.15893782</v>
      </c>
      <c r="M7" s="41">
        <v>15035898.15</v>
      </c>
      <c r="N7" s="8">
        <v>23401.49</v>
      </c>
      <c r="O7" s="8">
        <v>21840.05</v>
      </c>
      <c r="P7" s="8">
        <v>23357.37</v>
      </c>
    </row>
    <row r="8" spans="1:16" s="5" customFormat="1" ht="18" customHeight="1">
      <c r="A8" s="24" t="s">
        <v>107</v>
      </c>
      <c r="B8" s="8">
        <v>288</v>
      </c>
      <c r="C8" s="8">
        <v>1305</v>
      </c>
      <c r="D8" s="8">
        <v>8</v>
      </c>
      <c r="E8" s="8">
        <v>19</v>
      </c>
      <c r="F8" s="484">
        <v>0.0015</v>
      </c>
      <c r="G8" s="8">
        <v>2.75</v>
      </c>
      <c r="H8" s="485">
        <v>5.69</v>
      </c>
      <c r="I8" s="483">
        <v>0.3</v>
      </c>
      <c r="J8" s="39" t="s">
        <v>1132</v>
      </c>
      <c r="K8" s="8">
        <v>2.75</v>
      </c>
      <c r="L8" s="8">
        <v>5.69</v>
      </c>
      <c r="M8" s="41">
        <v>14798289.94</v>
      </c>
      <c r="N8" s="8">
        <v>23687.41</v>
      </c>
      <c r="O8" s="8">
        <v>22917.26</v>
      </c>
      <c r="P8" s="8">
        <v>23168.54</v>
      </c>
    </row>
    <row r="9" spans="1:16" s="5" customFormat="1" ht="18" customHeight="1">
      <c r="A9" s="24" t="s">
        <v>108</v>
      </c>
      <c r="B9" s="8">
        <v>288</v>
      </c>
      <c r="C9" s="8">
        <v>1303</v>
      </c>
      <c r="D9" s="8">
        <v>7</v>
      </c>
      <c r="E9" s="8">
        <v>23</v>
      </c>
      <c r="F9" s="484">
        <v>0.0009</v>
      </c>
      <c r="G9" s="8">
        <v>1.61</v>
      </c>
      <c r="H9" s="485">
        <v>4.46</v>
      </c>
      <c r="I9" s="483">
        <v>0.19</v>
      </c>
      <c r="J9" s="39" t="s">
        <v>1133</v>
      </c>
      <c r="K9" s="8" t="s">
        <v>1134</v>
      </c>
      <c r="L9" s="8" t="s">
        <v>1134</v>
      </c>
      <c r="M9" s="41">
        <v>13790858.9</v>
      </c>
      <c r="N9" s="8">
        <v>23449.5</v>
      </c>
      <c r="O9" s="8">
        <v>21835.19</v>
      </c>
      <c r="P9" s="8">
        <v>21896.73</v>
      </c>
    </row>
    <row r="10" spans="1:16" s="5" customFormat="1" ht="18" customHeight="1">
      <c r="A10" s="24" t="s">
        <v>109</v>
      </c>
      <c r="B10" s="8">
        <v>288</v>
      </c>
      <c r="C10" s="8">
        <v>1303</v>
      </c>
      <c r="D10" s="8">
        <v>3</v>
      </c>
      <c r="E10" s="8">
        <v>20</v>
      </c>
      <c r="F10" s="484">
        <v>0.0001</v>
      </c>
      <c r="G10" s="8">
        <v>0.18</v>
      </c>
      <c r="H10" s="485">
        <v>0.59</v>
      </c>
      <c r="I10" s="483">
        <v>0.03</v>
      </c>
      <c r="J10" s="39" t="s">
        <v>1135</v>
      </c>
      <c r="K10" s="8" t="s">
        <v>718</v>
      </c>
      <c r="L10" s="8" t="s">
        <v>718</v>
      </c>
      <c r="M10" s="41">
        <v>13731179.13</v>
      </c>
      <c r="N10" s="8">
        <v>21923.04</v>
      </c>
      <c r="O10" s="8">
        <v>21217.81</v>
      </c>
      <c r="P10" s="8">
        <v>21736.22</v>
      </c>
    </row>
    <row r="11" spans="1:16" s="5" customFormat="1" ht="18" customHeight="1">
      <c r="A11" s="24" t="s">
        <v>110</v>
      </c>
      <c r="B11" s="8">
        <v>289</v>
      </c>
      <c r="C11" s="8">
        <v>1287</v>
      </c>
      <c r="D11" s="8">
        <v>4</v>
      </c>
      <c r="E11" s="8">
        <v>19</v>
      </c>
      <c r="F11" s="484">
        <v>0.0002</v>
      </c>
      <c r="G11" s="8">
        <v>0.26</v>
      </c>
      <c r="H11" s="485">
        <v>0.46</v>
      </c>
      <c r="I11" s="483">
        <v>0.02</v>
      </c>
      <c r="J11" s="39" t="s">
        <v>1136</v>
      </c>
      <c r="K11" s="8" t="s">
        <v>718</v>
      </c>
      <c r="L11" s="8" t="s">
        <v>718</v>
      </c>
      <c r="M11" s="41">
        <v>14324677.82</v>
      </c>
      <c r="N11" s="8">
        <v>22884.33</v>
      </c>
      <c r="O11" s="8">
        <v>21111.79</v>
      </c>
      <c r="P11" s="8">
        <v>22636.75</v>
      </c>
    </row>
    <row r="12" spans="1:16" s="5" customFormat="1" ht="18" customHeight="1">
      <c r="A12" s="24" t="s">
        <v>111</v>
      </c>
      <c r="B12" s="8">
        <v>288</v>
      </c>
      <c r="C12" s="8">
        <v>1287</v>
      </c>
      <c r="D12" s="8">
        <v>3</v>
      </c>
      <c r="E12" s="8">
        <v>20</v>
      </c>
      <c r="F12" s="484">
        <v>0.0002</v>
      </c>
      <c r="G12" s="8">
        <v>0.14</v>
      </c>
      <c r="H12" s="485">
        <v>0.38</v>
      </c>
      <c r="I12" s="483">
        <v>0.02</v>
      </c>
      <c r="J12" s="39" t="s">
        <v>1137</v>
      </c>
      <c r="K12" s="8" t="s">
        <v>718</v>
      </c>
      <c r="L12" s="8" t="s">
        <v>718</v>
      </c>
      <c r="M12" s="41">
        <v>15001131.38</v>
      </c>
      <c r="N12" s="8">
        <v>23479.72</v>
      </c>
      <c r="O12" s="8">
        <v>21975.68</v>
      </c>
      <c r="P12" s="8">
        <v>23479.72</v>
      </c>
    </row>
    <row r="13" spans="1:16" s="5" customFormat="1" ht="18" customHeight="1">
      <c r="A13" s="24" t="s">
        <v>112</v>
      </c>
      <c r="B13" s="8">
        <v>288</v>
      </c>
      <c r="C13" s="8">
        <v>1284</v>
      </c>
      <c r="D13" s="8">
        <v>2</v>
      </c>
      <c r="E13" s="8">
        <v>20</v>
      </c>
      <c r="F13" s="484">
        <v>0.0001</v>
      </c>
      <c r="G13" s="8">
        <v>0.05</v>
      </c>
      <c r="H13" s="485">
        <v>0.2</v>
      </c>
      <c r="I13" s="483">
        <v>0.01</v>
      </c>
      <c r="J13" s="39" t="s">
        <v>1138</v>
      </c>
      <c r="K13" s="8" t="s">
        <v>718</v>
      </c>
      <c r="L13" s="8" t="s">
        <v>718</v>
      </c>
      <c r="M13" s="41">
        <v>15063894.25</v>
      </c>
      <c r="N13" s="8">
        <v>23943.6</v>
      </c>
      <c r="O13" s="8">
        <v>23368.83</v>
      </c>
      <c r="P13" s="8">
        <v>23755.15</v>
      </c>
    </row>
    <row r="14" spans="1:16" s="5" customFormat="1" ht="18" customHeight="1">
      <c r="A14" s="24" t="s">
        <v>115</v>
      </c>
      <c r="B14" s="8">
        <v>290</v>
      </c>
      <c r="C14" s="8">
        <v>1278</v>
      </c>
      <c r="D14" s="8">
        <v>3</v>
      </c>
      <c r="E14" s="8">
        <v>21</v>
      </c>
      <c r="F14" s="484">
        <v>0.0001</v>
      </c>
      <c r="G14" s="8">
        <v>0.03</v>
      </c>
      <c r="H14" s="485">
        <v>0.1</v>
      </c>
      <c r="I14" s="483">
        <v>0</v>
      </c>
      <c r="J14" s="39" t="s">
        <v>1139</v>
      </c>
      <c r="K14" s="8" t="s">
        <v>718</v>
      </c>
      <c r="L14" s="8" t="s">
        <v>718</v>
      </c>
      <c r="M14" s="41">
        <v>15151927.93</v>
      </c>
      <c r="N14" s="8">
        <v>24230.96</v>
      </c>
      <c r="O14" s="8">
        <v>23412.17</v>
      </c>
      <c r="P14" s="8">
        <v>24016</v>
      </c>
    </row>
    <row r="15" spans="1:16" s="5" customFormat="1" ht="18" customHeight="1">
      <c r="A15" s="24" t="s">
        <v>116</v>
      </c>
      <c r="B15" s="8">
        <v>293</v>
      </c>
      <c r="C15" s="8">
        <v>1278</v>
      </c>
      <c r="D15" s="8">
        <v>3</v>
      </c>
      <c r="E15" s="8">
        <v>23</v>
      </c>
      <c r="F15" s="484">
        <v>0.0002</v>
      </c>
      <c r="G15" s="8">
        <v>0.25</v>
      </c>
      <c r="H15" s="485">
        <v>0.89</v>
      </c>
      <c r="I15" s="483">
        <v>0.04</v>
      </c>
      <c r="J15" s="39" t="s">
        <v>1140</v>
      </c>
      <c r="K15" s="8" t="s">
        <v>718</v>
      </c>
      <c r="L15" s="8" t="s">
        <v>718</v>
      </c>
      <c r="M15" s="41">
        <v>15202953.23</v>
      </c>
      <c r="N15" s="8">
        <v>24440.1</v>
      </c>
      <c r="O15" s="8">
        <v>23653.17</v>
      </c>
      <c r="P15" s="8">
        <v>23653.17</v>
      </c>
    </row>
    <row r="16" spans="1:16" s="5" customFormat="1" ht="18" customHeight="1">
      <c r="A16" s="24" t="s">
        <v>114</v>
      </c>
      <c r="B16" s="8">
        <v>294</v>
      </c>
      <c r="C16" s="8">
        <v>1274</v>
      </c>
      <c r="D16" s="8">
        <v>1</v>
      </c>
      <c r="E16" s="8">
        <v>20</v>
      </c>
      <c r="F16" s="484">
        <v>0.0001</v>
      </c>
      <c r="G16" s="8">
        <v>0.07</v>
      </c>
      <c r="H16" s="485">
        <v>0.26</v>
      </c>
      <c r="I16" s="483">
        <v>0.01</v>
      </c>
      <c r="J16" s="39" t="s">
        <v>1141</v>
      </c>
      <c r="K16" s="8" t="s">
        <v>718</v>
      </c>
      <c r="L16" s="8" t="s">
        <v>718</v>
      </c>
      <c r="M16" s="41">
        <v>14258167.56</v>
      </c>
      <c r="N16" s="8">
        <v>24131.36</v>
      </c>
      <c r="O16" s="8">
        <v>22174.82</v>
      </c>
      <c r="P16" s="8">
        <v>22174.82</v>
      </c>
    </row>
    <row r="17" spans="1:16" s="5" customFormat="1" ht="18" customHeight="1">
      <c r="A17" s="24" t="s">
        <v>113</v>
      </c>
      <c r="B17" s="8">
        <v>295</v>
      </c>
      <c r="C17" s="8">
        <v>1256</v>
      </c>
      <c r="D17" s="8">
        <v>5</v>
      </c>
      <c r="E17" s="8">
        <v>21</v>
      </c>
      <c r="F17" s="8">
        <v>0.0001</v>
      </c>
      <c r="G17" s="8">
        <v>0.1</v>
      </c>
      <c r="H17" s="485">
        <v>0.36</v>
      </c>
      <c r="I17" s="483">
        <v>0.02</v>
      </c>
      <c r="J17" s="39" t="s">
        <v>1142</v>
      </c>
      <c r="K17" s="8" t="s">
        <v>718</v>
      </c>
      <c r="L17" s="8" t="s">
        <v>718</v>
      </c>
      <c r="M17" s="41">
        <v>11034810.51</v>
      </c>
      <c r="N17" s="8">
        <v>22366.58</v>
      </c>
      <c r="O17" s="8">
        <v>15102.84</v>
      </c>
      <c r="P17" s="8">
        <v>17120.96</v>
      </c>
    </row>
    <row r="18" spans="1:16" s="5" customFormat="1" ht="18.75" customHeight="1">
      <c r="A18" s="492" t="s">
        <v>734</v>
      </c>
      <c r="B18" s="492"/>
      <c r="C18" s="492"/>
      <c r="D18" s="492"/>
      <c r="E18" s="492"/>
      <c r="F18" s="492"/>
      <c r="G18" s="492"/>
      <c r="H18" s="492"/>
      <c r="I18" s="492"/>
      <c r="J18" s="492"/>
      <c r="K18" s="492"/>
      <c r="L18" s="492"/>
      <c r="M18" s="492"/>
      <c r="N18" s="492"/>
      <c r="O18" s="492"/>
      <c r="P18" s="492"/>
    </row>
    <row r="19" spans="1:16" s="5" customFormat="1" ht="18.75" customHeight="1">
      <c r="A19" s="492" t="s">
        <v>214</v>
      </c>
      <c r="B19" s="492"/>
      <c r="C19" s="492"/>
      <c r="D19" s="492"/>
      <c r="E19" s="492"/>
      <c r="F19" s="492"/>
      <c r="G19" s="492"/>
      <c r="H19" s="492"/>
      <c r="I19" s="492"/>
      <c r="J19" s="492"/>
      <c r="K19" s="492"/>
      <c r="L19" s="492"/>
      <c r="M19" s="492"/>
      <c r="N19" s="492"/>
      <c r="O19" s="492"/>
      <c r="P19" s="492"/>
    </row>
    <row r="20" s="5" customFormat="1" ht="27.75" customHeight="1">
      <c r="J20" s="486"/>
    </row>
  </sheetData>
  <sheetProtection/>
  <mergeCells count="17">
    <mergeCell ref="L2:L3"/>
    <mergeCell ref="M2:M3"/>
    <mergeCell ref="N2:P2"/>
    <mergeCell ref="A18:P18"/>
    <mergeCell ref="A19:P19"/>
    <mergeCell ref="F2:F3"/>
    <mergeCell ref="G2:G3"/>
    <mergeCell ref="H2:H3"/>
    <mergeCell ref="I2:I3"/>
    <mergeCell ref="J2:J3"/>
    <mergeCell ref="K2:K3"/>
    <mergeCell ref="A1:C1"/>
    <mergeCell ref="A2:A3"/>
    <mergeCell ref="B2:B3"/>
    <mergeCell ref="C2:C3"/>
    <mergeCell ref="D2:D3"/>
    <mergeCell ref="E2:E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C5" sqref="C5:C25"/>
    </sheetView>
  </sheetViews>
  <sheetFormatPr defaultColWidth="9.140625" defaultRowHeight="12.75"/>
  <cols>
    <col min="1" max="1" width="6.421875" style="0" bestFit="1" customWidth="1"/>
    <col min="2" max="2" width="36.28125" style="0" bestFit="1" customWidth="1"/>
    <col min="3" max="8" width="13.57421875" style="0" bestFit="1" customWidth="1"/>
    <col min="9" max="9" width="4.8515625" style="0" bestFit="1" customWidth="1"/>
  </cols>
  <sheetData>
    <row r="1" spans="1:4" ht="13.5" customHeight="1">
      <c r="A1" s="557" t="s">
        <v>215</v>
      </c>
      <c r="B1" s="557"/>
      <c r="C1" s="557"/>
      <c r="D1" s="557"/>
    </row>
    <row r="2" spans="1:8" s="5" customFormat="1" ht="19.5" customHeight="1">
      <c r="A2" s="555" t="s">
        <v>216</v>
      </c>
      <c r="B2" s="583"/>
      <c r="C2" s="583"/>
      <c r="D2" s="583"/>
      <c r="E2" s="583"/>
      <c r="F2" s="583"/>
      <c r="G2" s="583"/>
      <c r="H2" s="556"/>
    </row>
    <row r="3" spans="1:8" s="5" customFormat="1" ht="15" customHeight="1">
      <c r="A3" s="502" t="s">
        <v>217</v>
      </c>
      <c r="B3" s="502" t="s">
        <v>218</v>
      </c>
      <c r="C3" s="508" t="s">
        <v>161</v>
      </c>
      <c r="D3" s="509"/>
      <c r="E3" s="508" t="s">
        <v>162</v>
      </c>
      <c r="F3" s="509"/>
      <c r="G3" s="555" t="s">
        <v>163</v>
      </c>
      <c r="H3" s="556"/>
    </row>
    <row r="4" spans="1:8" s="5" customFormat="1" ht="18" customHeight="1">
      <c r="A4" s="504"/>
      <c r="B4" s="504"/>
      <c r="C4" s="20" t="s">
        <v>28</v>
      </c>
      <c r="D4" s="20" t="s">
        <v>113</v>
      </c>
      <c r="E4" s="20" t="s">
        <v>28</v>
      </c>
      <c r="F4" s="20" t="s">
        <v>113</v>
      </c>
      <c r="G4" s="20" t="s">
        <v>28</v>
      </c>
      <c r="H4" s="20" t="s">
        <v>113</v>
      </c>
    </row>
    <row r="5" spans="1:8" s="5" customFormat="1" ht="18" customHeight="1">
      <c r="A5" s="11">
        <v>1</v>
      </c>
      <c r="B5" s="3" t="s">
        <v>219</v>
      </c>
      <c r="C5" s="42">
        <v>2.540772</v>
      </c>
      <c r="D5" s="13">
        <v>1.02</v>
      </c>
      <c r="E5" s="42">
        <v>2.24</v>
      </c>
      <c r="F5" s="13">
        <v>1.17</v>
      </c>
      <c r="G5" s="43">
        <v>0</v>
      </c>
      <c r="H5" s="11">
        <v>0</v>
      </c>
    </row>
    <row r="6" spans="1:8" s="5" customFormat="1" ht="18" customHeight="1">
      <c r="A6" s="11">
        <v>2</v>
      </c>
      <c r="B6" s="3" t="s">
        <v>220</v>
      </c>
      <c r="C6" s="42">
        <v>0.453121</v>
      </c>
      <c r="D6" s="13">
        <v>0.23</v>
      </c>
      <c r="E6" s="42">
        <v>3.84</v>
      </c>
      <c r="F6" s="13">
        <v>5.32</v>
      </c>
      <c r="G6" s="43">
        <v>0</v>
      </c>
      <c r="H6" s="11">
        <v>0</v>
      </c>
    </row>
    <row r="7" spans="1:8" s="5" customFormat="1" ht="18" customHeight="1">
      <c r="A7" s="11">
        <v>3</v>
      </c>
      <c r="B7" s="3" t="s">
        <v>221</v>
      </c>
      <c r="C7" s="42">
        <v>0.907871</v>
      </c>
      <c r="D7" s="13">
        <v>0.43</v>
      </c>
      <c r="E7" s="42">
        <v>0.3</v>
      </c>
      <c r="F7" s="13">
        <v>0.15</v>
      </c>
      <c r="G7" s="43">
        <v>0</v>
      </c>
      <c r="H7" s="11">
        <v>0</v>
      </c>
    </row>
    <row r="8" spans="1:8" s="5" customFormat="1" ht="18" customHeight="1">
      <c r="A8" s="11">
        <v>4</v>
      </c>
      <c r="B8" s="3" t="s">
        <v>222</v>
      </c>
      <c r="C8" s="42">
        <v>0.019895</v>
      </c>
      <c r="D8" s="13">
        <v>0.01</v>
      </c>
      <c r="E8" s="42">
        <v>0</v>
      </c>
      <c r="F8" s="13">
        <v>0</v>
      </c>
      <c r="G8" s="43">
        <v>0</v>
      </c>
      <c r="H8" s="11">
        <v>0</v>
      </c>
    </row>
    <row r="9" spans="1:8" s="5" customFormat="1" ht="18" customHeight="1">
      <c r="A9" s="11">
        <v>5</v>
      </c>
      <c r="B9" s="3" t="s">
        <v>223</v>
      </c>
      <c r="C9" s="42">
        <v>1.090857</v>
      </c>
      <c r="D9" s="13">
        <v>0.42</v>
      </c>
      <c r="E9" s="42">
        <v>0.86</v>
      </c>
      <c r="F9" s="13">
        <v>0.96</v>
      </c>
      <c r="G9" s="43">
        <v>0</v>
      </c>
      <c r="H9" s="11">
        <v>0</v>
      </c>
    </row>
    <row r="10" spans="1:8" s="5" customFormat="1" ht="18" customHeight="1">
      <c r="A10" s="11">
        <v>6</v>
      </c>
      <c r="B10" s="3" t="s">
        <v>224</v>
      </c>
      <c r="C10" s="42">
        <v>0.104662</v>
      </c>
      <c r="D10" s="13">
        <v>0.03</v>
      </c>
      <c r="E10" s="42">
        <v>0.75</v>
      </c>
      <c r="F10" s="13">
        <v>0.61</v>
      </c>
      <c r="G10" s="43">
        <v>0</v>
      </c>
      <c r="H10" s="11">
        <v>0</v>
      </c>
    </row>
    <row r="11" spans="1:8" s="5" customFormat="1" ht="18" customHeight="1">
      <c r="A11" s="11">
        <v>7</v>
      </c>
      <c r="B11" s="3" t="s">
        <v>225</v>
      </c>
      <c r="C11" s="42">
        <v>0.042661</v>
      </c>
      <c r="D11" s="13">
        <v>0.01</v>
      </c>
      <c r="E11" s="42">
        <v>0.05</v>
      </c>
      <c r="F11" s="13">
        <v>0.05</v>
      </c>
      <c r="G11" s="43">
        <v>0</v>
      </c>
      <c r="H11" s="11">
        <v>0</v>
      </c>
    </row>
    <row r="12" spans="1:8" s="5" customFormat="1" ht="18" customHeight="1">
      <c r="A12" s="11">
        <v>8</v>
      </c>
      <c r="B12" s="3" t="s">
        <v>226</v>
      </c>
      <c r="C12" s="42">
        <v>1.604574</v>
      </c>
      <c r="D12" s="13">
        <v>0.53</v>
      </c>
      <c r="E12" s="42">
        <v>6.34</v>
      </c>
      <c r="F12" s="13">
        <v>5.21</v>
      </c>
      <c r="G12" s="43">
        <v>29.35</v>
      </c>
      <c r="H12" s="11">
        <v>72.11</v>
      </c>
    </row>
    <row r="13" spans="1:8" s="5" customFormat="1" ht="18" customHeight="1">
      <c r="A13" s="11">
        <v>9</v>
      </c>
      <c r="B13" s="3" t="s">
        <v>227</v>
      </c>
      <c r="C13" s="42">
        <v>0.046059</v>
      </c>
      <c r="D13" s="13">
        <v>0.02</v>
      </c>
      <c r="E13" s="42">
        <v>0</v>
      </c>
      <c r="F13" s="13">
        <v>0</v>
      </c>
      <c r="G13" s="43">
        <v>0</v>
      </c>
      <c r="H13" s="11">
        <v>0</v>
      </c>
    </row>
    <row r="14" spans="1:8" s="5" customFormat="1" ht="18" customHeight="1">
      <c r="A14" s="11">
        <v>10</v>
      </c>
      <c r="B14" s="3" t="s">
        <v>228</v>
      </c>
      <c r="C14" s="42">
        <v>0.428016</v>
      </c>
      <c r="D14" s="13">
        <v>0.07</v>
      </c>
      <c r="E14" s="42">
        <v>3.36</v>
      </c>
      <c r="F14" s="13">
        <v>2.51</v>
      </c>
      <c r="G14" s="43">
        <v>0.08</v>
      </c>
      <c r="H14" s="11">
        <v>0</v>
      </c>
    </row>
    <row r="15" spans="1:8" s="5" customFormat="1" ht="18" customHeight="1">
      <c r="A15" s="11">
        <v>11</v>
      </c>
      <c r="B15" s="3" t="s">
        <v>229</v>
      </c>
      <c r="C15" s="42">
        <v>0.350443</v>
      </c>
      <c r="D15" s="13">
        <v>0.09</v>
      </c>
      <c r="E15" s="42">
        <v>0.44</v>
      </c>
      <c r="F15" s="13">
        <v>0.31</v>
      </c>
      <c r="G15" s="43">
        <v>0</v>
      </c>
      <c r="H15" s="11">
        <v>0</v>
      </c>
    </row>
    <row r="16" spans="1:8" s="5" customFormat="1" ht="18" customHeight="1">
      <c r="A16" s="11">
        <v>12</v>
      </c>
      <c r="B16" s="3" t="s">
        <v>230</v>
      </c>
      <c r="C16" s="42">
        <v>0.558991</v>
      </c>
      <c r="D16" s="13">
        <v>0.34</v>
      </c>
      <c r="E16" s="42">
        <v>0.32</v>
      </c>
      <c r="F16" s="13">
        <v>0.19</v>
      </c>
      <c r="G16" s="43">
        <v>0.09</v>
      </c>
      <c r="H16" s="11">
        <v>0</v>
      </c>
    </row>
    <row r="17" spans="1:8" s="5" customFormat="1" ht="18" customHeight="1">
      <c r="A17" s="11">
        <v>13</v>
      </c>
      <c r="B17" s="3" t="s">
        <v>231</v>
      </c>
      <c r="C17" s="42">
        <v>0.280899</v>
      </c>
      <c r="D17" s="13">
        <v>0.1</v>
      </c>
      <c r="E17" s="42">
        <v>0.07</v>
      </c>
      <c r="F17" s="13">
        <v>0.06</v>
      </c>
      <c r="G17" s="43">
        <v>0</v>
      </c>
      <c r="H17" s="11">
        <v>25.93</v>
      </c>
    </row>
    <row r="18" spans="1:8" s="5" customFormat="1" ht="18" customHeight="1">
      <c r="A18" s="11">
        <v>14</v>
      </c>
      <c r="B18" s="3" t="s">
        <v>232</v>
      </c>
      <c r="C18" s="42">
        <v>2.410764</v>
      </c>
      <c r="D18" s="13">
        <v>3.76</v>
      </c>
      <c r="E18" s="42">
        <v>4.84</v>
      </c>
      <c r="F18" s="13">
        <v>5.81</v>
      </c>
      <c r="G18" s="43">
        <v>0</v>
      </c>
      <c r="H18" s="11">
        <v>0</v>
      </c>
    </row>
    <row r="19" spans="1:8" s="5" customFormat="1" ht="18" customHeight="1">
      <c r="A19" s="11">
        <v>15</v>
      </c>
      <c r="B19" s="3" t="s">
        <v>233</v>
      </c>
      <c r="C19" s="42">
        <v>0.087381</v>
      </c>
      <c r="D19" s="13">
        <v>0.04</v>
      </c>
      <c r="E19" s="42">
        <v>0.19</v>
      </c>
      <c r="F19" s="13">
        <v>0.06</v>
      </c>
      <c r="G19" s="43">
        <v>0</v>
      </c>
      <c r="H19" s="11">
        <v>0</v>
      </c>
    </row>
    <row r="20" spans="1:8" s="5" customFormat="1" ht="18" customHeight="1">
      <c r="A20" s="11">
        <v>16</v>
      </c>
      <c r="B20" s="3" t="s">
        <v>234</v>
      </c>
      <c r="C20" s="42">
        <v>0.016735</v>
      </c>
      <c r="D20" s="13">
        <v>0.01</v>
      </c>
      <c r="E20" s="42">
        <v>0</v>
      </c>
      <c r="F20" s="13">
        <v>0</v>
      </c>
      <c r="G20" s="43">
        <v>0</v>
      </c>
      <c r="H20" s="11">
        <v>0</v>
      </c>
    </row>
    <row r="21" spans="1:8" s="5" customFormat="1" ht="18" customHeight="1">
      <c r="A21" s="11">
        <v>17</v>
      </c>
      <c r="B21" s="3" t="s">
        <v>235</v>
      </c>
      <c r="C21" s="42">
        <v>56.4127</v>
      </c>
      <c r="D21" s="13">
        <v>61.49</v>
      </c>
      <c r="E21" s="42">
        <v>64.31</v>
      </c>
      <c r="F21" s="13">
        <v>63.45</v>
      </c>
      <c r="G21" s="43">
        <v>40.66</v>
      </c>
      <c r="H21" s="11">
        <v>0.42</v>
      </c>
    </row>
    <row r="22" spans="1:8" s="5" customFormat="1" ht="18" customHeight="1">
      <c r="A22" s="11">
        <v>18</v>
      </c>
      <c r="B22" s="3" t="s">
        <v>236</v>
      </c>
      <c r="C22" s="42">
        <v>0.051507</v>
      </c>
      <c r="D22" s="13">
        <v>0.01</v>
      </c>
      <c r="E22" s="42">
        <v>0</v>
      </c>
      <c r="F22" s="13">
        <v>0</v>
      </c>
      <c r="G22" s="43">
        <v>0</v>
      </c>
      <c r="H22" s="11">
        <v>0</v>
      </c>
    </row>
    <row r="23" spans="1:8" s="5" customFormat="1" ht="18" customHeight="1">
      <c r="A23" s="11">
        <v>19</v>
      </c>
      <c r="B23" s="3" t="s">
        <v>237</v>
      </c>
      <c r="C23" s="42">
        <v>0.325093</v>
      </c>
      <c r="D23" s="13">
        <v>0.23</v>
      </c>
      <c r="E23" s="42">
        <v>0.1</v>
      </c>
      <c r="F23" s="13">
        <v>0.06</v>
      </c>
      <c r="G23" s="43">
        <v>0</v>
      </c>
      <c r="H23" s="11">
        <v>0</v>
      </c>
    </row>
    <row r="24" spans="1:8" s="5" customFormat="1" ht="18" customHeight="1">
      <c r="A24" s="11">
        <v>20</v>
      </c>
      <c r="B24" s="3" t="s">
        <v>238</v>
      </c>
      <c r="C24" s="42">
        <v>1.66843</v>
      </c>
      <c r="D24" s="13">
        <v>0.96</v>
      </c>
      <c r="E24" s="42">
        <v>1.17</v>
      </c>
      <c r="F24" s="13">
        <v>0.76</v>
      </c>
      <c r="G24" s="43">
        <v>0</v>
      </c>
      <c r="H24" s="11">
        <v>0</v>
      </c>
    </row>
    <row r="25" spans="1:8" s="5" customFormat="1" ht="18" customHeight="1">
      <c r="A25" s="11">
        <v>21</v>
      </c>
      <c r="B25" s="3" t="s">
        <v>239</v>
      </c>
      <c r="C25" s="42">
        <v>30.59857</v>
      </c>
      <c r="D25" s="13">
        <v>30.21</v>
      </c>
      <c r="E25" s="42">
        <v>10.84</v>
      </c>
      <c r="F25" s="13">
        <v>13.33</v>
      </c>
      <c r="G25" s="43">
        <v>29.82</v>
      </c>
      <c r="H25" s="11">
        <v>1.54</v>
      </c>
    </row>
    <row r="26" spans="1:8" s="5" customFormat="1" ht="18" customHeight="1">
      <c r="A26" s="24"/>
      <c r="B26" s="24" t="s">
        <v>99</v>
      </c>
      <c r="C26" s="44">
        <v>100.000001</v>
      </c>
      <c r="D26" s="46">
        <v>100.01</v>
      </c>
      <c r="E26" s="46">
        <v>100.02</v>
      </c>
      <c r="F26" s="44">
        <v>100.01</v>
      </c>
      <c r="G26" s="46">
        <v>100</v>
      </c>
      <c r="H26" s="45">
        <v>100</v>
      </c>
    </row>
    <row r="27" spans="1:8" s="5" customFormat="1" ht="24.75" customHeight="1">
      <c r="A27" s="580" t="s">
        <v>240</v>
      </c>
      <c r="B27" s="581"/>
      <c r="C27" s="581"/>
      <c r="D27" s="581"/>
      <c r="E27" s="581"/>
      <c r="F27" s="581"/>
      <c r="G27" s="581"/>
      <c r="H27" s="582"/>
    </row>
    <row r="28" spans="1:8" s="5" customFormat="1" ht="13.5" customHeight="1">
      <c r="A28" s="580" t="s">
        <v>61</v>
      </c>
      <c r="B28" s="581"/>
      <c r="C28" s="581"/>
      <c r="D28" s="581"/>
      <c r="E28" s="581"/>
      <c r="F28" s="581"/>
      <c r="G28" s="581"/>
      <c r="H28" s="582"/>
    </row>
    <row r="29" spans="1:8" s="5" customFormat="1" ht="13.5" customHeight="1">
      <c r="A29" s="580" t="s">
        <v>154</v>
      </c>
      <c r="B29" s="581"/>
      <c r="C29" s="581"/>
      <c r="D29" s="581"/>
      <c r="E29" s="581"/>
      <c r="F29" s="581"/>
      <c r="G29" s="581"/>
      <c r="H29" s="582"/>
    </row>
    <row r="30" s="5" customFormat="1" ht="27.75" customHeight="1"/>
  </sheetData>
  <sheetProtection/>
  <mergeCells count="10">
    <mergeCell ref="A27:H27"/>
    <mergeCell ref="A29:H29"/>
    <mergeCell ref="A28:H28"/>
    <mergeCell ref="A1:D1"/>
    <mergeCell ref="A2:H2"/>
    <mergeCell ref="A3:A4"/>
    <mergeCell ref="B3:B4"/>
    <mergeCell ref="C3:D3"/>
    <mergeCell ref="E3:F3"/>
    <mergeCell ref="G3:H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F1"/>
    </sheetView>
  </sheetViews>
  <sheetFormatPr defaultColWidth="9.140625" defaultRowHeight="12.75"/>
  <cols>
    <col min="1" max="6" width="14.7109375" style="0" bestFit="1" customWidth="1"/>
    <col min="7" max="7" width="4.7109375" style="0" bestFit="1" customWidth="1"/>
  </cols>
  <sheetData>
    <row r="1" spans="1:6" ht="15" customHeight="1">
      <c r="A1" s="552" t="s">
        <v>8</v>
      </c>
      <c r="B1" s="552"/>
      <c r="C1" s="552"/>
      <c r="D1" s="552"/>
      <c r="E1" s="552"/>
      <c r="F1" s="552"/>
    </row>
    <row r="2" spans="1:6" s="5" customFormat="1" ht="18" customHeight="1">
      <c r="A2" s="502" t="s">
        <v>96</v>
      </c>
      <c r="B2" s="508" t="s">
        <v>241</v>
      </c>
      <c r="C2" s="562"/>
      <c r="D2" s="562"/>
      <c r="E2" s="562"/>
      <c r="F2" s="509"/>
    </row>
    <row r="3" spans="1:6" s="5" customFormat="1" ht="18" customHeight="1">
      <c r="A3" s="504"/>
      <c r="B3" s="20" t="s">
        <v>242</v>
      </c>
      <c r="C3" s="20" t="s">
        <v>243</v>
      </c>
      <c r="D3" s="20" t="s">
        <v>55</v>
      </c>
      <c r="E3" s="20" t="s">
        <v>244</v>
      </c>
      <c r="F3" s="20" t="s">
        <v>239</v>
      </c>
    </row>
    <row r="4" spans="1:6" s="5" customFormat="1" ht="18" customHeight="1">
      <c r="A4" s="3" t="s">
        <v>28</v>
      </c>
      <c r="B4" s="42">
        <v>22.3525</v>
      </c>
      <c r="C4" s="42">
        <v>12.430833333</v>
      </c>
      <c r="D4" s="42">
        <v>7.94</v>
      </c>
      <c r="E4" s="42">
        <v>0.051666667</v>
      </c>
      <c r="F4" s="42">
        <v>57.224166667</v>
      </c>
    </row>
    <row r="5" spans="1:6" s="5" customFormat="1" ht="18" customHeight="1">
      <c r="A5" s="3" t="s">
        <v>29</v>
      </c>
      <c r="B5" s="42">
        <v>27.74</v>
      </c>
      <c r="C5" s="42">
        <v>9.16</v>
      </c>
      <c r="D5" s="42">
        <v>7.38</v>
      </c>
      <c r="E5" s="42">
        <v>0.12</v>
      </c>
      <c r="F5" s="42">
        <v>55.6</v>
      </c>
    </row>
    <row r="6" spans="1:6" s="5" customFormat="1" ht="18" customHeight="1">
      <c r="A6" s="3" t="s">
        <v>105</v>
      </c>
      <c r="B6" s="42">
        <v>22.47</v>
      </c>
      <c r="C6" s="42">
        <v>7.12</v>
      </c>
      <c r="D6" s="42">
        <v>6.77</v>
      </c>
      <c r="E6" s="42">
        <v>0.04</v>
      </c>
      <c r="F6" s="42">
        <v>63.59</v>
      </c>
    </row>
    <row r="7" spans="1:6" s="5" customFormat="1" ht="18" customHeight="1">
      <c r="A7" s="3" t="s">
        <v>106</v>
      </c>
      <c r="B7" s="42">
        <v>31.27</v>
      </c>
      <c r="C7" s="42">
        <v>6.42</v>
      </c>
      <c r="D7" s="42">
        <v>5.74</v>
      </c>
      <c r="E7" s="42">
        <v>0.09</v>
      </c>
      <c r="F7" s="42">
        <v>56.48</v>
      </c>
    </row>
    <row r="8" spans="1:6" s="5" customFormat="1" ht="18" customHeight="1">
      <c r="A8" s="3" t="s">
        <v>107</v>
      </c>
      <c r="B8" s="42">
        <v>26.25</v>
      </c>
      <c r="C8" s="42">
        <v>8.76</v>
      </c>
      <c r="D8" s="42">
        <v>5.33</v>
      </c>
      <c r="E8" s="42">
        <v>0.13</v>
      </c>
      <c r="F8" s="42">
        <v>59.53</v>
      </c>
    </row>
    <row r="9" spans="1:6" s="5" customFormat="1" ht="18" customHeight="1">
      <c r="A9" s="3" t="s">
        <v>108</v>
      </c>
      <c r="B9" s="42">
        <v>26.91</v>
      </c>
      <c r="C9" s="42">
        <v>8.1</v>
      </c>
      <c r="D9" s="42">
        <v>5.49</v>
      </c>
      <c r="E9" s="42">
        <v>0.03</v>
      </c>
      <c r="F9" s="42">
        <v>59.46</v>
      </c>
    </row>
    <row r="10" spans="1:6" s="5" customFormat="1" ht="18" customHeight="1">
      <c r="A10" s="3" t="s">
        <v>109</v>
      </c>
      <c r="B10" s="42">
        <v>26.75</v>
      </c>
      <c r="C10" s="42">
        <v>12.6</v>
      </c>
      <c r="D10" s="42">
        <v>5.88</v>
      </c>
      <c r="E10" s="42">
        <v>0.06</v>
      </c>
      <c r="F10" s="42">
        <v>54.71</v>
      </c>
    </row>
    <row r="11" spans="1:6" s="5" customFormat="1" ht="18" customHeight="1">
      <c r="A11" s="3" t="s">
        <v>110</v>
      </c>
      <c r="B11" s="42">
        <v>31.39</v>
      </c>
      <c r="C11" s="42">
        <v>7.06</v>
      </c>
      <c r="D11" s="42">
        <v>6.14</v>
      </c>
      <c r="E11" s="42">
        <v>0.03</v>
      </c>
      <c r="F11" s="42">
        <v>55.39</v>
      </c>
    </row>
    <row r="12" spans="1:6" s="5" customFormat="1" ht="18" customHeight="1">
      <c r="A12" s="3" t="s">
        <v>111</v>
      </c>
      <c r="B12" s="42">
        <v>29.66</v>
      </c>
      <c r="C12" s="42">
        <v>10.39</v>
      </c>
      <c r="D12" s="42">
        <v>6.51</v>
      </c>
      <c r="E12" s="42">
        <v>0.74</v>
      </c>
      <c r="F12" s="42">
        <v>52.69</v>
      </c>
    </row>
    <row r="13" spans="1:6" s="5" customFormat="1" ht="18" customHeight="1">
      <c r="A13" s="3" t="s">
        <v>112</v>
      </c>
      <c r="B13" s="42">
        <v>31.42</v>
      </c>
      <c r="C13" s="42">
        <v>8.97</v>
      </c>
      <c r="D13" s="42">
        <v>5.5</v>
      </c>
      <c r="E13" s="42">
        <v>0.04</v>
      </c>
      <c r="F13" s="42">
        <v>54.07</v>
      </c>
    </row>
    <row r="14" spans="1:6" s="5" customFormat="1" ht="18" customHeight="1">
      <c r="A14" s="3" t="s">
        <v>115</v>
      </c>
      <c r="B14" s="42">
        <v>30.34</v>
      </c>
      <c r="C14" s="42">
        <v>8.72</v>
      </c>
      <c r="D14" s="42">
        <v>6.27</v>
      </c>
      <c r="E14" s="42">
        <v>0.03</v>
      </c>
      <c r="F14" s="42">
        <v>54.65</v>
      </c>
    </row>
    <row r="15" spans="1:6" s="5" customFormat="1" ht="18" customHeight="1">
      <c r="A15" s="3" t="s">
        <v>116</v>
      </c>
      <c r="B15" s="42">
        <v>24.77</v>
      </c>
      <c r="C15" s="42">
        <v>7.83</v>
      </c>
      <c r="D15" s="42">
        <v>21.99</v>
      </c>
      <c r="E15" s="42">
        <v>0.16</v>
      </c>
      <c r="F15" s="42">
        <v>45.26</v>
      </c>
    </row>
    <row r="16" spans="1:6" s="5" customFormat="1" ht="18" customHeight="1">
      <c r="A16" s="3" t="s">
        <v>114</v>
      </c>
      <c r="B16" s="42">
        <v>26.1</v>
      </c>
      <c r="C16" s="42">
        <v>11.78</v>
      </c>
      <c r="D16" s="42">
        <v>8.71</v>
      </c>
      <c r="E16" s="42">
        <v>0.01</v>
      </c>
      <c r="F16" s="42">
        <v>53.38</v>
      </c>
    </row>
    <row r="17" spans="1:6" s="5" customFormat="1" ht="18" customHeight="1">
      <c r="A17" s="3" t="s">
        <v>113</v>
      </c>
      <c r="B17" s="42">
        <v>25.59</v>
      </c>
      <c r="C17" s="42">
        <v>11.95</v>
      </c>
      <c r="D17" s="42">
        <v>4.39</v>
      </c>
      <c r="E17" s="42">
        <v>0.04</v>
      </c>
      <c r="F17" s="42">
        <v>58.03</v>
      </c>
    </row>
    <row r="18" spans="1:5" s="5" customFormat="1" ht="15" customHeight="1">
      <c r="A18" s="492" t="s">
        <v>732</v>
      </c>
      <c r="B18" s="492"/>
      <c r="C18" s="492"/>
      <c r="D18" s="492"/>
      <c r="E18" s="492"/>
    </row>
    <row r="19" spans="1:5" s="5" customFormat="1" ht="13.5" customHeight="1">
      <c r="A19" s="492" t="s">
        <v>245</v>
      </c>
      <c r="B19" s="492"/>
      <c r="C19" s="492"/>
      <c r="D19" s="492"/>
      <c r="E19" s="492"/>
    </row>
    <row r="20" s="5" customFormat="1" ht="27.75" customHeight="1"/>
  </sheetData>
  <sheetProtection/>
  <mergeCells count="5">
    <mergeCell ref="A1:F1"/>
    <mergeCell ref="A2:A3"/>
    <mergeCell ref="B2:F2"/>
    <mergeCell ref="A18:E18"/>
    <mergeCell ref="A19:E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F1"/>
    </sheetView>
  </sheetViews>
  <sheetFormatPr defaultColWidth="9.140625" defaultRowHeight="12.75"/>
  <cols>
    <col min="1" max="6" width="14.7109375" style="0" bestFit="1" customWidth="1"/>
    <col min="7" max="7" width="4.7109375" style="0" bestFit="1" customWidth="1"/>
  </cols>
  <sheetData>
    <row r="1" spans="1:6" ht="18" customHeight="1">
      <c r="A1" s="552" t="s">
        <v>9</v>
      </c>
      <c r="B1" s="552"/>
      <c r="C1" s="552"/>
      <c r="D1" s="552"/>
      <c r="E1" s="552"/>
      <c r="F1" s="552"/>
    </row>
    <row r="2" spans="1:6" s="5" customFormat="1" ht="18" customHeight="1">
      <c r="A2" s="502" t="s">
        <v>246</v>
      </c>
      <c r="B2" s="508" t="s">
        <v>241</v>
      </c>
      <c r="C2" s="562"/>
      <c r="D2" s="562"/>
      <c r="E2" s="562"/>
      <c r="F2" s="509"/>
    </row>
    <row r="3" spans="1:6" s="5" customFormat="1" ht="18" customHeight="1">
      <c r="A3" s="504"/>
      <c r="B3" s="20" t="s">
        <v>242</v>
      </c>
      <c r="C3" s="20" t="s">
        <v>243</v>
      </c>
      <c r="D3" s="20" t="s">
        <v>55</v>
      </c>
      <c r="E3" s="20" t="s">
        <v>244</v>
      </c>
      <c r="F3" s="20" t="s">
        <v>239</v>
      </c>
    </row>
    <row r="4" spans="1:6" s="5" customFormat="1" ht="18" customHeight="1">
      <c r="A4" s="3" t="s">
        <v>28</v>
      </c>
      <c r="B4" s="42">
        <v>21.53</v>
      </c>
      <c r="C4" s="42">
        <v>15.1</v>
      </c>
      <c r="D4" s="42">
        <v>7.49</v>
      </c>
      <c r="E4" s="42">
        <v>0.22</v>
      </c>
      <c r="F4" s="42">
        <v>55.66</v>
      </c>
    </row>
    <row r="5" spans="1:6" s="5" customFormat="1" ht="18" customHeight="1">
      <c r="A5" s="3" t="s">
        <v>29</v>
      </c>
      <c r="B5" s="42">
        <v>22.73</v>
      </c>
      <c r="C5" s="42">
        <v>15.14</v>
      </c>
      <c r="D5" s="42">
        <v>7.44</v>
      </c>
      <c r="E5" s="42">
        <v>0.15</v>
      </c>
      <c r="F5" s="42">
        <v>54.54</v>
      </c>
    </row>
    <row r="6" spans="1:6" s="5" customFormat="1" ht="18" customHeight="1">
      <c r="A6" s="3" t="s">
        <v>105</v>
      </c>
      <c r="B6" s="42">
        <v>22.66</v>
      </c>
      <c r="C6" s="42">
        <v>14.33</v>
      </c>
      <c r="D6" s="42">
        <v>6.69</v>
      </c>
      <c r="E6" s="42">
        <v>0.15</v>
      </c>
      <c r="F6" s="42">
        <v>56.17</v>
      </c>
    </row>
    <row r="7" spans="1:6" s="5" customFormat="1" ht="18" customHeight="1">
      <c r="A7" s="3" t="s">
        <v>106</v>
      </c>
      <c r="B7" s="42">
        <v>22.83</v>
      </c>
      <c r="C7" s="42">
        <v>16.15</v>
      </c>
      <c r="D7" s="42">
        <v>6.78</v>
      </c>
      <c r="E7" s="42">
        <v>0.15</v>
      </c>
      <c r="F7" s="42">
        <v>54.09</v>
      </c>
    </row>
    <row r="8" spans="1:6" s="5" customFormat="1" ht="18" customHeight="1">
      <c r="A8" s="3" t="s">
        <v>107</v>
      </c>
      <c r="B8" s="42">
        <v>22.93</v>
      </c>
      <c r="C8" s="42">
        <v>15.91</v>
      </c>
      <c r="D8" s="42">
        <v>6.57</v>
      </c>
      <c r="E8" s="42">
        <v>0.12</v>
      </c>
      <c r="F8" s="42">
        <v>54.47</v>
      </c>
    </row>
    <row r="9" spans="1:6" s="5" customFormat="1" ht="18" customHeight="1">
      <c r="A9" s="3" t="s">
        <v>108</v>
      </c>
      <c r="B9" s="42">
        <v>23.38</v>
      </c>
      <c r="C9" s="42">
        <v>13.85</v>
      </c>
      <c r="D9" s="42">
        <v>8.21</v>
      </c>
      <c r="E9" s="42">
        <v>0.09</v>
      </c>
      <c r="F9" s="42">
        <v>54.47</v>
      </c>
    </row>
    <row r="10" spans="1:6" s="5" customFormat="1" ht="18" customHeight="1">
      <c r="A10" s="3" t="s">
        <v>109</v>
      </c>
      <c r="B10" s="42">
        <v>23.13</v>
      </c>
      <c r="C10" s="42">
        <v>17.08</v>
      </c>
      <c r="D10" s="42">
        <v>8.72</v>
      </c>
      <c r="E10" s="42">
        <v>0.1</v>
      </c>
      <c r="F10" s="42">
        <v>50.97</v>
      </c>
    </row>
    <row r="11" spans="1:6" s="5" customFormat="1" ht="18" customHeight="1">
      <c r="A11" s="3" t="s">
        <v>110</v>
      </c>
      <c r="B11" s="42">
        <v>24.03</v>
      </c>
      <c r="C11" s="42">
        <v>14.45</v>
      </c>
      <c r="D11" s="42">
        <v>7.55</v>
      </c>
      <c r="E11" s="42">
        <v>0.19</v>
      </c>
      <c r="F11" s="42">
        <v>53.78</v>
      </c>
    </row>
    <row r="12" spans="1:6" s="5" customFormat="1" ht="18" customHeight="1">
      <c r="A12" s="3" t="s">
        <v>111</v>
      </c>
      <c r="B12" s="42">
        <v>23.7</v>
      </c>
      <c r="C12" s="42">
        <v>14.2</v>
      </c>
      <c r="D12" s="42">
        <v>7.25</v>
      </c>
      <c r="E12" s="42">
        <v>0.17</v>
      </c>
      <c r="F12" s="42">
        <v>54.68</v>
      </c>
    </row>
    <row r="13" spans="1:6" s="5" customFormat="1" ht="18" customHeight="1">
      <c r="A13" s="3" t="s">
        <v>112</v>
      </c>
      <c r="B13" s="42">
        <v>21.08</v>
      </c>
      <c r="C13" s="42">
        <v>16.63</v>
      </c>
      <c r="D13" s="42">
        <v>6.82</v>
      </c>
      <c r="E13" s="42">
        <v>0.17</v>
      </c>
      <c r="F13" s="42">
        <v>55.3</v>
      </c>
    </row>
    <row r="14" spans="1:6" s="5" customFormat="1" ht="18" customHeight="1">
      <c r="A14" s="3" t="s">
        <v>115</v>
      </c>
      <c r="B14" s="42">
        <v>21.35</v>
      </c>
      <c r="C14" s="42">
        <v>14</v>
      </c>
      <c r="D14" s="42">
        <v>6.54</v>
      </c>
      <c r="E14" s="42">
        <v>0.17</v>
      </c>
      <c r="F14" s="42">
        <v>57.94</v>
      </c>
    </row>
    <row r="15" spans="1:6" s="5" customFormat="1" ht="18" customHeight="1">
      <c r="A15" s="3" t="s">
        <v>116</v>
      </c>
      <c r="B15" s="42">
        <v>21.56</v>
      </c>
      <c r="C15" s="42">
        <v>13.16</v>
      </c>
      <c r="D15" s="42">
        <v>7.23</v>
      </c>
      <c r="E15" s="42">
        <v>0.17</v>
      </c>
      <c r="F15" s="42">
        <v>57.88</v>
      </c>
    </row>
    <row r="16" spans="1:6" s="5" customFormat="1" ht="18" customHeight="1">
      <c r="A16" s="3" t="s">
        <v>114</v>
      </c>
      <c r="B16" s="42">
        <v>22.28</v>
      </c>
      <c r="C16" s="42">
        <v>14.13</v>
      </c>
      <c r="D16" s="42">
        <v>7.38</v>
      </c>
      <c r="E16" s="42">
        <v>0.14</v>
      </c>
      <c r="F16" s="42">
        <v>56.06</v>
      </c>
    </row>
    <row r="17" spans="1:6" s="5" customFormat="1" ht="18" customHeight="1">
      <c r="A17" s="3" t="s">
        <v>113</v>
      </c>
      <c r="B17" s="42">
        <v>23.87</v>
      </c>
      <c r="C17" s="42">
        <v>17.75</v>
      </c>
      <c r="D17" s="42">
        <v>9.57</v>
      </c>
      <c r="E17" s="42">
        <v>0.14</v>
      </c>
      <c r="F17" s="42">
        <v>48.68</v>
      </c>
    </row>
    <row r="18" spans="1:6" s="5" customFormat="1" ht="15" customHeight="1">
      <c r="A18" s="492" t="s">
        <v>734</v>
      </c>
      <c r="B18" s="492"/>
      <c r="C18" s="492"/>
      <c r="D18" s="492"/>
      <c r="E18" s="492"/>
      <c r="F18" s="492"/>
    </row>
    <row r="19" spans="1:6" s="5" customFormat="1" ht="13.5" customHeight="1">
      <c r="A19" s="492" t="s">
        <v>247</v>
      </c>
      <c r="B19" s="492"/>
      <c r="C19" s="492"/>
      <c r="D19" s="492"/>
      <c r="E19" s="492"/>
      <c r="F19" s="492"/>
    </row>
    <row r="20" s="5" customFormat="1" ht="24.75" customHeight="1"/>
  </sheetData>
  <sheetProtection/>
  <mergeCells count="5">
    <mergeCell ref="A1:F1"/>
    <mergeCell ref="A2:A3"/>
    <mergeCell ref="B2:F2"/>
    <mergeCell ref="A18:F18"/>
    <mergeCell ref="A19:F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K12" sqref="K12"/>
    </sheetView>
  </sheetViews>
  <sheetFormatPr defaultColWidth="9.140625" defaultRowHeight="12.75"/>
  <cols>
    <col min="1" max="6" width="14.7109375" style="0" bestFit="1" customWidth="1"/>
    <col min="7" max="7" width="4.7109375" style="0" bestFit="1" customWidth="1"/>
  </cols>
  <sheetData>
    <row r="1" spans="1:4" ht="21" customHeight="1">
      <c r="A1" s="254" t="s">
        <v>10</v>
      </c>
      <c r="B1" s="254"/>
      <c r="C1" s="254"/>
      <c r="D1" s="254"/>
    </row>
    <row r="2" spans="1:6" s="5" customFormat="1" ht="18.75" customHeight="1">
      <c r="A2" s="584" t="s">
        <v>96</v>
      </c>
      <c r="B2" s="586" t="s">
        <v>241</v>
      </c>
      <c r="C2" s="587"/>
      <c r="D2" s="587"/>
      <c r="E2" s="587"/>
      <c r="F2" s="588"/>
    </row>
    <row r="3" spans="1:6" s="5" customFormat="1" ht="18" customHeight="1">
      <c r="A3" s="585"/>
      <c r="B3" s="2" t="s">
        <v>242</v>
      </c>
      <c r="C3" s="2" t="s">
        <v>243</v>
      </c>
      <c r="D3" s="2" t="s">
        <v>55</v>
      </c>
      <c r="E3" s="2" t="s">
        <v>244</v>
      </c>
      <c r="F3" s="2" t="s">
        <v>239</v>
      </c>
    </row>
    <row r="4" spans="1:6" s="5" customFormat="1" ht="18" customHeight="1">
      <c r="A4" s="24" t="s">
        <v>28</v>
      </c>
      <c r="B4" s="25">
        <v>0</v>
      </c>
      <c r="C4" s="25">
        <v>0</v>
      </c>
      <c r="D4" s="25">
        <v>0</v>
      </c>
      <c r="E4" s="25">
        <v>0</v>
      </c>
      <c r="F4" s="25">
        <v>100</v>
      </c>
    </row>
    <row r="5" spans="1:6" s="5" customFormat="1" ht="18" customHeight="1">
      <c r="A5" s="24" t="s">
        <v>29</v>
      </c>
      <c r="B5" s="25">
        <v>0</v>
      </c>
      <c r="C5" s="25">
        <v>0</v>
      </c>
      <c r="D5" s="25">
        <v>0</v>
      </c>
      <c r="E5" s="25">
        <v>0</v>
      </c>
      <c r="F5" s="25">
        <v>100</v>
      </c>
    </row>
    <row r="6" spans="1:6" s="5" customFormat="1" ht="18" customHeight="1">
      <c r="A6" s="24" t="s">
        <v>105</v>
      </c>
      <c r="B6" s="25">
        <v>0</v>
      </c>
      <c r="C6" s="25">
        <v>0</v>
      </c>
      <c r="D6" s="25">
        <v>0</v>
      </c>
      <c r="E6" s="25">
        <v>0</v>
      </c>
      <c r="F6" s="25">
        <v>100</v>
      </c>
    </row>
    <row r="7" spans="1:6" s="5" customFormat="1" ht="18" customHeight="1">
      <c r="A7" s="24" t="s">
        <v>106</v>
      </c>
      <c r="B7" s="25">
        <v>0</v>
      </c>
      <c r="C7" s="25">
        <v>0</v>
      </c>
      <c r="D7" s="25">
        <v>0</v>
      </c>
      <c r="E7" s="25">
        <v>0</v>
      </c>
      <c r="F7" s="25">
        <v>100</v>
      </c>
    </row>
    <row r="8" spans="1:6" s="5" customFormat="1" ht="18" customHeight="1">
      <c r="A8" s="24" t="s">
        <v>107</v>
      </c>
      <c r="B8" s="25">
        <v>0</v>
      </c>
      <c r="C8" s="25">
        <v>0</v>
      </c>
      <c r="D8" s="25">
        <v>0</v>
      </c>
      <c r="E8" s="25">
        <v>0</v>
      </c>
      <c r="F8" s="25">
        <v>100</v>
      </c>
    </row>
    <row r="9" spans="1:6" s="5" customFormat="1" ht="18" customHeight="1">
      <c r="A9" s="24" t="s">
        <v>108</v>
      </c>
      <c r="B9" s="25">
        <v>0</v>
      </c>
      <c r="C9" s="25">
        <v>0</v>
      </c>
      <c r="D9" s="25">
        <v>0</v>
      </c>
      <c r="E9" s="25">
        <v>0</v>
      </c>
      <c r="F9" s="25">
        <v>100</v>
      </c>
    </row>
    <row r="10" spans="1:6" s="5" customFormat="1" ht="18" customHeight="1">
      <c r="A10" s="24" t="s">
        <v>109</v>
      </c>
      <c r="B10" s="25">
        <v>0</v>
      </c>
      <c r="C10" s="25">
        <v>0</v>
      </c>
      <c r="D10" s="25">
        <v>0</v>
      </c>
      <c r="E10" s="25">
        <v>0</v>
      </c>
      <c r="F10" s="25">
        <v>100</v>
      </c>
    </row>
    <row r="11" spans="1:6" s="5" customFormat="1" ht="18" customHeight="1">
      <c r="A11" s="24" t="s">
        <v>110</v>
      </c>
      <c r="B11" s="25">
        <v>0</v>
      </c>
      <c r="C11" s="25">
        <v>0</v>
      </c>
      <c r="D11" s="25">
        <v>0</v>
      </c>
      <c r="E11" s="25">
        <v>0</v>
      </c>
      <c r="F11" s="25">
        <v>100</v>
      </c>
    </row>
    <row r="12" spans="1:6" s="5" customFormat="1" ht="18" customHeight="1">
      <c r="A12" s="24" t="s">
        <v>111</v>
      </c>
      <c r="B12" s="25">
        <v>0</v>
      </c>
      <c r="C12" s="25">
        <v>0</v>
      </c>
      <c r="D12" s="25">
        <v>0</v>
      </c>
      <c r="E12" s="25">
        <v>0</v>
      </c>
      <c r="F12" s="25">
        <v>100</v>
      </c>
    </row>
    <row r="13" spans="1:6" s="5" customFormat="1" ht="18" customHeight="1">
      <c r="A13" s="24" t="s">
        <v>112</v>
      </c>
      <c r="B13" s="25">
        <v>0</v>
      </c>
      <c r="C13" s="25">
        <v>0</v>
      </c>
      <c r="D13" s="25">
        <v>0</v>
      </c>
      <c r="E13" s="25">
        <v>0</v>
      </c>
      <c r="F13" s="25">
        <v>100</v>
      </c>
    </row>
    <row r="14" spans="1:6" s="5" customFormat="1" ht="18" customHeight="1">
      <c r="A14" s="24" t="s">
        <v>115</v>
      </c>
      <c r="B14" s="25">
        <v>0</v>
      </c>
      <c r="C14" s="25">
        <v>0</v>
      </c>
      <c r="D14" s="25">
        <v>0</v>
      </c>
      <c r="E14" s="25">
        <v>0</v>
      </c>
      <c r="F14" s="25">
        <v>100</v>
      </c>
    </row>
    <row r="15" spans="1:6" s="5" customFormat="1" ht="18" customHeight="1">
      <c r="A15" s="24" t="s">
        <v>116</v>
      </c>
      <c r="B15" s="25">
        <v>0</v>
      </c>
      <c r="C15" s="25">
        <v>0</v>
      </c>
      <c r="D15" s="25">
        <v>0</v>
      </c>
      <c r="E15" s="25">
        <v>0</v>
      </c>
      <c r="F15" s="25">
        <v>100</v>
      </c>
    </row>
    <row r="16" spans="1:6" s="5" customFormat="1" ht="18" customHeight="1">
      <c r="A16" s="24" t="s">
        <v>114</v>
      </c>
      <c r="B16" s="25">
        <v>0</v>
      </c>
      <c r="C16" s="25">
        <v>0</v>
      </c>
      <c r="D16" s="25">
        <v>0</v>
      </c>
      <c r="E16" s="25">
        <v>0</v>
      </c>
      <c r="F16" s="25">
        <v>100</v>
      </c>
    </row>
    <row r="17" spans="1:6" s="5" customFormat="1" ht="18" customHeight="1">
      <c r="A17" s="24" t="s">
        <v>113</v>
      </c>
      <c r="B17" s="25">
        <v>0</v>
      </c>
      <c r="C17" s="25">
        <v>0</v>
      </c>
      <c r="D17" s="25">
        <v>0</v>
      </c>
      <c r="E17" s="25">
        <v>0</v>
      </c>
      <c r="F17" s="25">
        <v>100</v>
      </c>
    </row>
    <row r="18" spans="1:6" s="5" customFormat="1" ht="18" customHeight="1">
      <c r="A18" s="589" t="s">
        <v>734</v>
      </c>
      <c r="B18" s="590"/>
      <c r="C18" s="590"/>
      <c r="D18" s="590"/>
      <c r="E18" s="590"/>
      <c r="F18" s="591"/>
    </row>
    <row r="19" spans="1:6" s="5" customFormat="1" ht="18" customHeight="1">
      <c r="A19" s="589" t="s">
        <v>248</v>
      </c>
      <c r="B19" s="590"/>
      <c r="C19" s="590"/>
      <c r="D19" s="590"/>
      <c r="E19" s="590"/>
      <c r="F19" s="591"/>
    </row>
    <row r="20" s="5" customFormat="1" ht="27.75" customHeight="1"/>
  </sheetData>
  <sheetProtection/>
  <mergeCells count="4">
    <mergeCell ref="A2:A3"/>
    <mergeCell ref="B2:F2"/>
    <mergeCell ref="A18:F18"/>
    <mergeCell ref="A19:F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3">
      <selection activeCell="M23" sqref="M23"/>
    </sheetView>
  </sheetViews>
  <sheetFormatPr defaultColWidth="9.140625" defaultRowHeight="12.75"/>
  <cols>
    <col min="1" max="1" width="6.421875" style="0" bestFit="1" customWidth="1"/>
    <col min="2" max="2" width="20.7109375" style="0" bestFit="1" customWidth="1"/>
    <col min="3" max="3" width="10.00390625" style="0" bestFit="1" customWidth="1"/>
    <col min="4" max="4" width="13.8515625" style="0" bestFit="1" customWidth="1"/>
    <col min="5" max="5" width="7.7109375" style="0" bestFit="1" customWidth="1"/>
    <col min="6" max="7" width="6.00390625" style="0" bestFit="1" customWidth="1"/>
    <col min="8" max="8" width="9.7109375" style="0" bestFit="1" customWidth="1"/>
    <col min="9" max="9" width="10.7109375" style="0" bestFit="1" customWidth="1"/>
    <col min="10" max="10" width="10.00390625" style="0" bestFit="1" customWidth="1"/>
    <col min="11" max="11" width="35.140625" style="0" bestFit="1" customWidth="1"/>
    <col min="12" max="12" width="4.7109375" style="0" bestFit="1" customWidth="1"/>
  </cols>
  <sheetData>
    <row r="1" spans="1:11" ht="15.75" customHeight="1">
      <c r="A1" s="493" t="s">
        <v>249</v>
      </c>
      <c r="B1" s="493"/>
      <c r="C1" s="493"/>
      <c r="D1" s="493"/>
      <c r="E1" s="493"/>
      <c r="F1" s="493"/>
      <c r="G1" s="493"/>
      <c r="H1" s="493"/>
      <c r="I1" s="493"/>
      <c r="J1" s="493"/>
      <c r="K1" s="493"/>
    </row>
    <row r="2" spans="1:10" s="5" customFormat="1" ht="58.5" customHeight="1">
      <c r="A2" s="9" t="s">
        <v>86</v>
      </c>
      <c r="B2" s="9" t="s">
        <v>250</v>
      </c>
      <c r="C2" s="14" t="s">
        <v>251</v>
      </c>
      <c r="D2" s="14" t="s">
        <v>252</v>
      </c>
      <c r="E2" s="9" t="s">
        <v>253</v>
      </c>
      <c r="F2" s="9" t="s">
        <v>254</v>
      </c>
      <c r="G2" s="9" t="s">
        <v>255</v>
      </c>
      <c r="H2" s="15" t="s">
        <v>256</v>
      </c>
      <c r="I2" s="15" t="s">
        <v>257</v>
      </c>
      <c r="J2" s="15" t="s">
        <v>258</v>
      </c>
    </row>
    <row r="3" spans="1:10" s="5" customFormat="1" ht="15" customHeight="1">
      <c r="A3" s="16">
        <v>1</v>
      </c>
      <c r="B3" s="17" t="s">
        <v>259</v>
      </c>
      <c r="C3" s="47">
        <v>548.33</v>
      </c>
      <c r="D3" s="48">
        <v>365384.09</v>
      </c>
      <c r="E3" s="18">
        <v>11.79</v>
      </c>
      <c r="F3" s="49">
        <v>1.1</v>
      </c>
      <c r="G3" s="49">
        <v>0.16</v>
      </c>
      <c r="H3" s="49">
        <v>4.85</v>
      </c>
      <c r="I3" s="49">
        <v>-26.8</v>
      </c>
      <c r="J3" s="49">
        <v>0.32</v>
      </c>
    </row>
    <row r="4" spans="1:10" s="5" customFormat="1" ht="15" customHeight="1">
      <c r="A4" s="16">
        <v>2</v>
      </c>
      <c r="B4" s="17" t="s">
        <v>260</v>
      </c>
      <c r="C4" s="47">
        <v>6339.27</v>
      </c>
      <c r="D4" s="48">
        <v>352260.91</v>
      </c>
      <c r="E4" s="18">
        <v>11.37</v>
      </c>
      <c r="F4" s="49">
        <v>1.13</v>
      </c>
      <c r="G4" s="49">
        <v>0.59</v>
      </c>
      <c r="H4" s="49">
        <v>2.61</v>
      </c>
      <c r="I4" s="49">
        <v>-16.27</v>
      </c>
      <c r="J4" s="49">
        <v>0.06</v>
      </c>
    </row>
    <row r="5" spans="1:10" s="5" customFormat="1" ht="15" customHeight="1">
      <c r="A5" s="16">
        <v>3</v>
      </c>
      <c r="B5" s="17" t="s">
        <v>261</v>
      </c>
      <c r="C5" s="47">
        <v>346.41</v>
      </c>
      <c r="D5" s="48">
        <v>280070.71</v>
      </c>
      <c r="E5" s="18">
        <v>9.04</v>
      </c>
      <c r="F5" s="49">
        <v>1.2</v>
      </c>
      <c r="G5" s="49">
        <v>0.74</v>
      </c>
      <c r="H5" s="49">
        <v>2.49</v>
      </c>
      <c r="I5" s="49">
        <v>-25.1</v>
      </c>
      <c r="J5" s="49">
        <v>0.1</v>
      </c>
    </row>
    <row r="6" spans="1:10" s="5" customFormat="1" ht="15" customHeight="1">
      <c r="A6" s="16">
        <v>4</v>
      </c>
      <c r="B6" s="17" t="s">
        <v>262</v>
      </c>
      <c r="C6" s="47">
        <v>2129.44</v>
      </c>
      <c r="D6" s="48">
        <v>239260.04</v>
      </c>
      <c r="E6" s="18">
        <v>7.72</v>
      </c>
      <c r="F6" s="49">
        <v>0.75</v>
      </c>
      <c r="G6" s="49">
        <v>0.31</v>
      </c>
      <c r="H6" s="49">
        <v>2.4</v>
      </c>
      <c r="I6" s="49">
        <v>-12.45</v>
      </c>
      <c r="J6" s="49">
        <v>0.18</v>
      </c>
    </row>
    <row r="7" spans="1:10" s="5" customFormat="1" ht="15" customHeight="1">
      <c r="A7" s="16">
        <v>5</v>
      </c>
      <c r="B7" s="17" t="s">
        <v>263</v>
      </c>
      <c r="C7" s="47">
        <v>1294.5</v>
      </c>
      <c r="D7" s="48">
        <v>208152.31</v>
      </c>
      <c r="E7" s="18">
        <v>6.72</v>
      </c>
      <c r="F7" s="49">
        <v>1.25</v>
      </c>
      <c r="G7" s="49">
        <v>0.73</v>
      </c>
      <c r="H7" s="49">
        <v>2.62</v>
      </c>
      <c r="I7" s="49">
        <v>-34.58</v>
      </c>
      <c r="J7" s="49">
        <v>0.31</v>
      </c>
    </row>
    <row r="8" spans="1:10" s="5" customFormat="1" ht="15" customHeight="1">
      <c r="A8" s="16">
        <v>6</v>
      </c>
      <c r="B8" s="17" t="s">
        <v>264</v>
      </c>
      <c r="C8" s="47">
        <v>375.24</v>
      </c>
      <c r="D8" s="48">
        <v>191541.99</v>
      </c>
      <c r="E8" s="18">
        <v>6.18</v>
      </c>
      <c r="F8" s="49">
        <v>0.6</v>
      </c>
      <c r="G8" s="49">
        <v>0.31</v>
      </c>
      <c r="H8" s="49">
        <v>1.91</v>
      </c>
      <c r="I8" s="49">
        <v>-8.89</v>
      </c>
      <c r="J8" s="49">
        <v>0.13</v>
      </c>
    </row>
    <row r="9" spans="1:10" s="5" customFormat="1" ht="15" customHeight="1">
      <c r="A9" s="16">
        <v>7</v>
      </c>
      <c r="B9" s="17" t="s">
        <v>265</v>
      </c>
      <c r="C9" s="47">
        <v>216.48</v>
      </c>
      <c r="D9" s="48">
        <v>164150.75</v>
      </c>
      <c r="E9" s="18">
        <v>5.3</v>
      </c>
      <c r="F9" s="49">
        <v>0.67</v>
      </c>
      <c r="G9" s="49">
        <v>0.42</v>
      </c>
      <c r="H9" s="49">
        <v>1.84</v>
      </c>
      <c r="I9" s="49">
        <v>5.67</v>
      </c>
      <c r="J9" s="49">
        <v>0.09</v>
      </c>
    </row>
    <row r="10" spans="1:10" s="5" customFormat="1" ht="15" customHeight="1">
      <c r="A10" s="16">
        <v>8</v>
      </c>
      <c r="B10" s="17" t="s">
        <v>266</v>
      </c>
      <c r="C10" s="47">
        <v>956.23</v>
      </c>
      <c r="D10" s="48">
        <v>152996.88</v>
      </c>
      <c r="E10" s="18">
        <v>4.94</v>
      </c>
      <c r="F10" s="49">
        <v>1.01</v>
      </c>
      <c r="G10" s="49">
        <v>0.65</v>
      </c>
      <c r="H10" s="49">
        <v>2.24</v>
      </c>
      <c r="I10" s="49">
        <v>-19.96</v>
      </c>
      <c r="J10" s="49">
        <v>0.17</v>
      </c>
    </row>
    <row r="11" spans="1:10" s="5" customFormat="1" ht="15" customHeight="1">
      <c r="A11" s="16">
        <v>9</v>
      </c>
      <c r="B11" s="17" t="s">
        <v>267</v>
      </c>
      <c r="C11" s="47">
        <v>1229.22</v>
      </c>
      <c r="D11" s="48">
        <v>146599.27</v>
      </c>
      <c r="E11" s="18">
        <v>4.73</v>
      </c>
      <c r="F11" s="49">
        <v>0.79</v>
      </c>
      <c r="G11" s="49">
        <v>0.43</v>
      </c>
      <c r="H11" s="49">
        <v>2.16</v>
      </c>
      <c r="I11" s="49">
        <v>-12.96</v>
      </c>
      <c r="J11" s="49">
        <v>0.33</v>
      </c>
    </row>
    <row r="12" spans="1:10" s="5" customFormat="1" ht="15" customHeight="1">
      <c r="A12" s="16">
        <v>10</v>
      </c>
      <c r="B12" s="17" t="s">
        <v>268</v>
      </c>
      <c r="C12" s="47">
        <v>280.75</v>
      </c>
      <c r="D12" s="47">
        <v>98312.66</v>
      </c>
      <c r="E12" s="18">
        <v>3.17</v>
      </c>
      <c r="F12" s="49">
        <v>1.14</v>
      </c>
      <c r="G12" s="49">
        <v>0.73</v>
      </c>
      <c r="H12" s="49">
        <v>2.38</v>
      </c>
      <c r="I12" s="49">
        <v>-31.8</v>
      </c>
      <c r="J12" s="49">
        <v>0.1</v>
      </c>
    </row>
    <row r="13" spans="1:10" s="5" customFormat="1" ht="15" customHeight="1">
      <c r="A13" s="16">
        <v>11</v>
      </c>
      <c r="B13" s="17" t="s">
        <v>269</v>
      </c>
      <c r="C13" s="47">
        <v>2727.78</v>
      </c>
      <c r="D13" s="47">
        <v>88937.58</v>
      </c>
      <c r="E13" s="18">
        <v>2.87</v>
      </c>
      <c r="F13" s="49">
        <v>0.88</v>
      </c>
      <c r="G13" s="49">
        <v>0.34</v>
      </c>
      <c r="H13" s="49">
        <v>2.71</v>
      </c>
      <c r="I13" s="49">
        <v>-15.92</v>
      </c>
      <c r="J13" s="49">
        <v>0.21</v>
      </c>
    </row>
    <row r="14" spans="1:10" s="5" customFormat="1" ht="15" customHeight="1">
      <c r="A14" s="16">
        <v>12</v>
      </c>
      <c r="B14" s="17" t="s">
        <v>270</v>
      </c>
      <c r="C14" s="47">
        <v>564.26</v>
      </c>
      <c r="D14" s="47">
        <v>86609.11</v>
      </c>
      <c r="E14" s="18">
        <v>2.79</v>
      </c>
      <c r="F14" s="49">
        <v>1.41</v>
      </c>
      <c r="G14" s="49">
        <v>0.67</v>
      </c>
      <c r="H14" s="49">
        <v>3.06</v>
      </c>
      <c r="I14" s="49">
        <v>-45.56</v>
      </c>
      <c r="J14" s="49">
        <v>0.11</v>
      </c>
    </row>
    <row r="15" spans="1:10" s="5" customFormat="1" ht="15" customHeight="1">
      <c r="A15" s="16">
        <v>13</v>
      </c>
      <c r="B15" s="17" t="s">
        <v>271</v>
      </c>
      <c r="C15" s="47">
        <v>95.92</v>
      </c>
      <c r="D15" s="47">
        <v>75138.68</v>
      </c>
      <c r="E15" s="18">
        <v>2.42</v>
      </c>
      <c r="F15" s="49">
        <v>0.78</v>
      </c>
      <c r="G15" s="49">
        <v>0.49</v>
      </c>
      <c r="H15" s="49">
        <v>1.99</v>
      </c>
      <c r="I15" s="49">
        <v>-7.31</v>
      </c>
      <c r="J15" s="49">
        <v>0.12</v>
      </c>
    </row>
    <row r="16" spans="1:10" s="5" customFormat="1" ht="15" customHeight="1">
      <c r="A16" s="16">
        <v>14</v>
      </c>
      <c r="B16" s="17" t="s">
        <v>272</v>
      </c>
      <c r="C16" s="47">
        <v>892.46</v>
      </c>
      <c r="D16" s="47">
        <v>73823.3</v>
      </c>
      <c r="E16" s="18">
        <v>2.38</v>
      </c>
      <c r="F16" s="49">
        <v>1.22</v>
      </c>
      <c r="G16" s="49">
        <v>0.56</v>
      </c>
      <c r="H16" s="49">
        <v>2.9</v>
      </c>
      <c r="I16" s="49">
        <v>-34.98</v>
      </c>
      <c r="J16" s="49">
        <v>0.16</v>
      </c>
    </row>
    <row r="17" spans="1:10" s="5" customFormat="1" ht="15" customHeight="1">
      <c r="A17" s="16">
        <v>15</v>
      </c>
      <c r="B17" s="17" t="s">
        <v>273</v>
      </c>
      <c r="C17" s="47">
        <v>96.42</v>
      </c>
      <c r="D17" s="47">
        <v>58157.05</v>
      </c>
      <c r="E17" s="18">
        <v>1.88</v>
      </c>
      <c r="F17" s="49">
        <v>0.6</v>
      </c>
      <c r="G17" s="49">
        <v>0.36</v>
      </c>
      <c r="H17" s="49">
        <v>1.8</v>
      </c>
      <c r="I17" s="49">
        <v>3.37</v>
      </c>
      <c r="J17" s="49">
        <v>0.17</v>
      </c>
    </row>
    <row r="18" spans="1:10" s="5" customFormat="1" ht="15" customHeight="1">
      <c r="A18" s="16">
        <v>16</v>
      </c>
      <c r="B18" s="17" t="s">
        <v>274</v>
      </c>
      <c r="C18" s="47">
        <v>151.04</v>
      </c>
      <c r="D18" s="47">
        <v>56990.71</v>
      </c>
      <c r="E18" s="18">
        <v>1.84</v>
      </c>
      <c r="F18" s="49">
        <v>1.11</v>
      </c>
      <c r="G18" s="49">
        <v>0.55</v>
      </c>
      <c r="H18" s="49">
        <v>2.66</v>
      </c>
      <c r="I18" s="49">
        <v>-31.77</v>
      </c>
      <c r="J18" s="49">
        <v>0.17</v>
      </c>
    </row>
    <row r="19" spans="1:10" s="5" customFormat="1" ht="15" customHeight="1">
      <c r="A19" s="16">
        <v>17</v>
      </c>
      <c r="B19" s="17" t="s">
        <v>275</v>
      </c>
      <c r="C19" s="47">
        <v>120.34</v>
      </c>
      <c r="D19" s="47">
        <v>54668.29</v>
      </c>
      <c r="E19" s="18">
        <v>1.76</v>
      </c>
      <c r="F19" s="49">
        <v>1.51</v>
      </c>
      <c r="G19" s="49">
        <v>0.67</v>
      </c>
      <c r="H19" s="49">
        <v>3.29</v>
      </c>
      <c r="I19" s="49">
        <v>-50.35</v>
      </c>
      <c r="J19" s="49">
        <v>0.28</v>
      </c>
    </row>
    <row r="20" spans="1:10" s="5" customFormat="1" ht="15" customHeight="1">
      <c r="A20" s="16">
        <v>18</v>
      </c>
      <c r="B20" s="17" t="s">
        <v>276</v>
      </c>
      <c r="C20" s="47">
        <v>542.73</v>
      </c>
      <c r="D20" s="47">
        <v>47388.39</v>
      </c>
      <c r="E20" s="18">
        <v>1.53</v>
      </c>
      <c r="F20" s="49">
        <v>0.61</v>
      </c>
      <c r="G20" s="49">
        <v>0.05</v>
      </c>
      <c r="H20" s="49">
        <v>4.81</v>
      </c>
      <c r="I20" s="49">
        <v>-18.23</v>
      </c>
      <c r="J20" s="49">
        <v>0.28</v>
      </c>
    </row>
    <row r="21" spans="1:10" s="5" customFormat="1" ht="15" customHeight="1">
      <c r="A21" s="16">
        <v>19</v>
      </c>
      <c r="B21" s="17" t="s">
        <v>277</v>
      </c>
      <c r="C21" s="47">
        <v>88.78</v>
      </c>
      <c r="D21" s="47">
        <v>38951.17</v>
      </c>
      <c r="E21" s="18">
        <v>1.26</v>
      </c>
      <c r="F21" s="49">
        <v>0.83</v>
      </c>
      <c r="G21" s="49">
        <v>0.4</v>
      </c>
      <c r="H21" s="49">
        <v>2.35</v>
      </c>
      <c r="I21" s="49">
        <v>-25.6</v>
      </c>
      <c r="J21" s="49">
        <v>0.24</v>
      </c>
    </row>
    <row r="22" spans="1:10" s="5" customFormat="1" ht="15" customHeight="1">
      <c r="A22" s="16">
        <v>20</v>
      </c>
      <c r="B22" s="17" t="s">
        <v>278</v>
      </c>
      <c r="C22" s="47">
        <v>239.93</v>
      </c>
      <c r="D22" s="47">
        <v>38025.65</v>
      </c>
      <c r="E22" s="18">
        <v>1.23</v>
      </c>
      <c r="F22" s="49">
        <v>0.66</v>
      </c>
      <c r="G22" s="49">
        <v>0.27</v>
      </c>
      <c r="H22" s="49">
        <v>2.26</v>
      </c>
      <c r="I22" s="49">
        <v>-5.56</v>
      </c>
      <c r="J22" s="49">
        <v>0.31</v>
      </c>
    </row>
    <row r="23" spans="1:10" s="5" customFormat="1" ht="15" customHeight="1">
      <c r="A23" s="16">
        <v>21</v>
      </c>
      <c r="B23" s="17" t="s">
        <v>279</v>
      </c>
      <c r="C23" s="47">
        <v>5231.59</v>
      </c>
      <c r="D23" s="47">
        <v>37432.03</v>
      </c>
      <c r="E23" s="18">
        <v>1.21</v>
      </c>
      <c r="F23" s="49">
        <v>0.55</v>
      </c>
      <c r="G23" s="49">
        <v>0.26</v>
      </c>
      <c r="H23" s="49">
        <v>1.92</v>
      </c>
      <c r="I23" s="49">
        <v>-12.4</v>
      </c>
      <c r="J23" s="49">
        <v>0.21</v>
      </c>
    </row>
    <row r="24" spans="1:10" s="5" customFormat="1" ht="15" customHeight="1">
      <c r="A24" s="16">
        <v>22</v>
      </c>
      <c r="B24" s="17" t="s">
        <v>280</v>
      </c>
      <c r="C24" s="47">
        <v>288.63</v>
      </c>
      <c r="D24" s="47">
        <v>36629.66</v>
      </c>
      <c r="E24" s="18">
        <v>1.18</v>
      </c>
      <c r="F24" s="49">
        <v>1.04</v>
      </c>
      <c r="G24" s="49">
        <v>0.61</v>
      </c>
      <c r="H24" s="49">
        <v>2.39</v>
      </c>
      <c r="I24" s="49">
        <v>-22.88</v>
      </c>
      <c r="J24" s="49">
        <v>0.14</v>
      </c>
    </row>
    <row r="25" spans="1:10" s="5" customFormat="1" ht="15" customHeight="1">
      <c r="A25" s="16">
        <v>23</v>
      </c>
      <c r="B25" s="17" t="s">
        <v>281</v>
      </c>
      <c r="C25" s="47">
        <v>9894.56</v>
      </c>
      <c r="D25" s="47">
        <v>35824.24</v>
      </c>
      <c r="E25" s="18">
        <v>1.16</v>
      </c>
      <c r="F25" s="49">
        <v>0.68</v>
      </c>
      <c r="G25" s="49">
        <v>0.4</v>
      </c>
      <c r="H25" s="49">
        <v>1.91</v>
      </c>
      <c r="I25" s="49">
        <v>-20.98</v>
      </c>
      <c r="J25" s="49">
        <v>0.17</v>
      </c>
    </row>
    <row r="26" spans="1:10" s="5" customFormat="1" ht="15" customHeight="1">
      <c r="A26" s="16">
        <v>24</v>
      </c>
      <c r="B26" s="17" t="s">
        <v>282</v>
      </c>
      <c r="C26" s="47">
        <v>482.9</v>
      </c>
      <c r="D26" s="47">
        <v>34843.91</v>
      </c>
      <c r="E26" s="18">
        <v>1.12</v>
      </c>
      <c r="F26" s="49">
        <v>0.76</v>
      </c>
      <c r="G26" s="49">
        <v>0.39</v>
      </c>
      <c r="H26" s="49">
        <v>2.18</v>
      </c>
      <c r="I26" s="49">
        <v>-24.06</v>
      </c>
      <c r="J26" s="49">
        <v>0.31</v>
      </c>
    </row>
    <row r="27" spans="1:10" s="5" customFormat="1" ht="15" customHeight="1">
      <c r="A27" s="16">
        <v>25</v>
      </c>
      <c r="B27" s="17" t="s">
        <v>283</v>
      </c>
      <c r="C27" s="47">
        <v>621.6</v>
      </c>
      <c r="D27" s="47">
        <v>27259.73</v>
      </c>
      <c r="E27" s="18">
        <v>0.88</v>
      </c>
      <c r="F27" s="49">
        <v>0.93</v>
      </c>
      <c r="G27" s="49">
        <v>0.46</v>
      </c>
      <c r="H27" s="49">
        <v>2.44</v>
      </c>
      <c r="I27" s="49">
        <v>-37.55</v>
      </c>
      <c r="J27" s="49">
        <v>0.28</v>
      </c>
    </row>
    <row r="28" spans="1:10" s="5" customFormat="1" ht="15" customHeight="1">
      <c r="A28" s="16">
        <v>26</v>
      </c>
      <c r="B28" s="17" t="s">
        <v>284</v>
      </c>
      <c r="C28" s="47">
        <v>289.37</v>
      </c>
      <c r="D28" s="47">
        <v>26367.36</v>
      </c>
      <c r="E28" s="18">
        <v>0.85</v>
      </c>
      <c r="F28" s="49">
        <v>0.76</v>
      </c>
      <c r="G28" s="49">
        <v>0.46</v>
      </c>
      <c r="H28" s="49">
        <v>2</v>
      </c>
      <c r="I28" s="49">
        <v>-29.95</v>
      </c>
      <c r="J28" s="49">
        <v>0.35</v>
      </c>
    </row>
    <row r="29" spans="1:10" s="5" customFormat="1" ht="15" customHeight="1">
      <c r="A29" s="16">
        <v>27</v>
      </c>
      <c r="B29" s="17" t="s">
        <v>285</v>
      </c>
      <c r="C29" s="47">
        <v>6290.14</v>
      </c>
      <c r="D29" s="47">
        <v>21480.83</v>
      </c>
      <c r="E29" s="18">
        <v>0.69</v>
      </c>
      <c r="F29" s="49">
        <v>1.15</v>
      </c>
      <c r="G29" s="49">
        <v>0.44</v>
      </c>
      <c r="H29" s="49">
        <v>3.08</v>
      </c>
      <c r="I29" s="49">
        <v>-25.72</v>
      </c>
      <c r="J29" s="49">
        <v>0.25</v>
      </c>
    </row>
    <row r="30" spans="1:10" s="5" customFormat="1" ht="15" customHeight="1">
      <c r="A30" s="16">
        <v>28</v>
      </c>
      <c r="B30" s="17" t="s">
        <v>286</v>
      </c>
      <c r="C30" s="47">
        <v>693.54</v>
      </c>
      <c r="D30" s="47">
        <v>21168.89</v>
      </c>
      <c r="E30" s="18">
        <v>0.68</v>
      </c>
      <c r="F30" s="49">
        <v>1.66</v>
      </c>
      <c r="G30" s="49">
        <v>0.39</v>
      </c>
      <c r="H30" s="49">
        <v>4.74</v>
      </c>
      <c r="I30" s="49">
        <v>-68.19</v>
      </c>
      <c r="J30" s="49">
        <v>0.27</v>
      </c>
    </row>
    <row r="31" spans="1:10" s="5" customFormat="1" ht="15" customHeight="1">
      <c r="A31" s="16">
        <v>29</v>
      </c>
      <c r="B31" s="17" t="s">
        <v>287</v>
      </c>
      <c r="C31" s="47">
        <v>39.95</v>
      </c>
      <c r="D31" s="47">
        <v>20693.2</v>
      </c>
      <c r="E31" s="18">
        <v>0.67</v>
      </c>
      <c r="F31" s="49">
        <v>0.91</v>
      </c>
      <c r="G31" s="49">
        <v>0.44</v>
      </c>
      <c r="H31" s="49">
        <v>2.45</v>
      </c>
      <c r="I31" s="49">
        <v>-22.16</v>
      </c>
      <c r="J31" s="49">
        <v>0.18</v>
      </c>
    </row>
    <row r="32" spans="1:10" s="5" customFormat="1" ht="15" customHeight="1">
      <c r="A32" s="16">
        <v>30</v>
      </c>
      <c r="B32" s="17" t="s">
        <v>288</v>
      </c>
      <c r="C32" s="47">
        <v>1145.9</v>
      </c>
      <c r="D32" s="47">
        <v>20361.49</v>
      </c>
      <c r="E32" s="18">
        <v>0.66</v>
      </c>
      <c r="F32" s="49">
        <v>1.14</v>
      </c>
      <c r="G32" s="49">
        <v>0.44</v>
      </c>
      <c r="H32" s="49">
        <v>3.08</v>
      </c>
      <c r="I32" s="49">
        <v>-29.3</v>
      </c>
      <c r="J32" s="49">
        <v>0.21</v>
      </c>
    </row>
    <row r="33" spans="1:10" s="5" customFormat="1" ht="24.75" customHeight="1">
      <c r="A33" s="580" t="s">
        <v>289</v>
      </c>
      <c r="B33" s="581"/>
      <c r="C33" s="581"/>
      <c r="D33" s="581"/>
      <c r="E33" s="581"/>
      <c r="F33" s="581"/>
      <c r="G33" s="581"/>
      <c r="H33" s="581"/>
      <c r="I33" s="581"/>
      <c r="J33" s="582"/>
    </row>
    <row r="34" spans="1:10" s="5" customFormat="1" ht="24" customHeight="1">
      <c r="A34" s="580" t="s">
        <v>290</v>
      </c>
      <c r="B34" s="581"/>
      <c r="C34" s="581"/>
      <c r="D34" s="581"/>
      <c r="E34" s="581"/>
      <c r="F34" s="581"/>
      <c r="G34" s="581"/>
      <c r="H34" s="581"/>
      <c r="I34" s="581"/>
      <c r="J34" s="582"/>
    </row>
    <row r="35" spans="1:10" s="5" customFormat="1" ht="13.5" customHeight="1">
      <c r="A35" s="580" t="s">
        <v>291</v>
      </c>
      <c r="B35" s="581"/>
      <c r="C35" s="581"/>
      <c r="D35" s="581"/>
      <c r="E35" s="581"/>
      <c r="F35" s="581"/>
      <c r="G35" s="581"/>
      <c r="H35" s="581"/>
      <c r="I35" s="581"/>
      <c r="J35" s="582"/>
    </row>
    <row r="36" spans="1:10" s="5" customFormat="1" ht="24" customHeight="1">
      <c r="A36" s="580" t="s">
        <v>292</v>
      </c>
      <c r="B36" s="581"/>
      <c r="C36" s="581"/>
      <c r="D36" s="581"/>
      <c r="E36" s="581"/>
      <c r="F36" s="581"/>
      <c r="G36" s="581"/>
      <c r="H36" s="581"/>
      <c r="I36" s="581"/>
      <c r="J36" s="582"/>
    </row>
    <row r="37" spans="1:10" s="5" customFormat="1" ht="13.5" customHeight="1">
      <c r="A37" s="580" t="s">
        <v>293</v>
      </c>
      <c r="B37" s="581"/>
      <c r="C37" s="581"/>
      <c r="D37" s="581"/>
      <c r="E37" s="581"/>
      <c r="F37" s="581"/>
      <c r="G37" s="581"/>
      <c r="H37" s="581"/>
      <c r="I37" s="581"/>
      <c r="J37" s="582"/>
    </row>
    <row r="38" spans="1:10" s="5" customFormat="1" ht="13.5" customHeight="1">
      <c r="A38" s="580" t="s">
        <v>245</v>
      </c>
      <c r="B38" s="581"/>
      <c r="C38" s="581"/>
      <c r="D38" s="581"/>
      <c r="E38" s="581"/>
      <c r="F38" s="581"/>
      <c r="G38" s="581"/>
      <c r="H38" s="581"/>
      <c r="I38" s="581"/>
      <c r="J38" s="582"/>
    </row>
    <row r="39" s="5" customFormat="1" ht="27" customHeight="1"/>
  </sheetData>
  <sheetProtection/>
  <mergeCells count="7">
    <mergeCell ref="A38:J38"/>
    <mergeCell ref="A1:K1"/>
    <mergeCell ref="A33:J33"/>
    <mergeCell ref="A34:J34"/>
    <mergeCell ref="A35:J35"/>
    <mergeCell ref="A36:J36"/>
    <mergeCell ref="A37:J37"/>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K1"/>
    </sheetView>
  </sheetViews>
  <sheetFormatPr defaultColWidth="9.140625" defaultRowHeight="12.75"/>
  <cols>
    <col min="1" max="1" width="6.421875" style="0" bestFit="1" customWidth="1"/>
    <col min="2" max="2" width="20.7109375" style="0" bestFit="1" customWidth="1"/>
    <col min="3" max="3" width="14.7109375" style="0" bestFit="1" customWidth="1"/>
    <col min="4" max="4" width="13.8515625" style="0" bestFit="1" customWidth="1"/>
    <col min="5" max="5" width="7.7109375" style="0" bestFit="1" customWidth="1"/>
    <col min="6" max="7" width="6.00390625" style="0" bestFit="1" customWidth="1"/>
    <col min="8" max="8" width="9.7109375" style="0" bestFit="1" customWidth="1"/>
    <col min="9" max="9" width="10.7109375" style="0" bestFit="1" customWidth="1"/>
    <col min="10" max="10" width="10.00390625" style="0" bestFit="1" customWidth="1"/>
    <col min="11" max="11" width="30.421875" style="0" bestFit="1" customWidth="1"/>
    <col min="12" max="12" width="4.7109375" style="0" bestFit="1" customWidth="1"/>
  </cols>
  <sheetData>
    <row r="1" spans="1:11" ht="17.25" customHeight="1">
      <c r="A1" s="493" t="s">
        <v>294</v>
      </c>
      <c r="B1" s="493"/>
      <c r="C1" s="493"/>
      <c r="D1" s="493"/>
      <c r="E1" s="493"/>
      <c r="F1" s="493"/>
      <c r="G1" s="493"/>
      <c r="H1" s="493"/>
      <c r="I1" s="493"/>
      <c r="J1" s="493"/>
      <c r="K1" s="493"/>
    </row>
    <row r="2" spans="1:10" s="5" customFormat="1" ht="58.5" customHeight="1">
      <c r="A2" s="9" t="s">
        <v>295</v>
      </c>
      <c r="B2" s="9" t="s">
        <v>250</v>
      </c>
      <c r="C2" s="14" t="s">
        <v>296</v>
      </c>
      <c r="D2" s="14" t="s">
        <v>252</v>
      </c>
      <c r="E2" s="9" t="s">
        <v>253</v>
      </c>
      <c r="F2" s="9" t="s">
        <v>254</v>
      </c>
      <c r="G2" s="9" t="s">
        <v>255</v>
      </c>
      <c r="H2" s="15" t="s">
        <v>256</v>
      </c>
      <c r="I2" s="15" t="s">
        <v>257</v>
      </c>
      <c r="J2" s="15" t="s">
        <v>258</v>
      </c>
    </row>
    <row r="3" spans="1:10" s="5" customFormat="1" ht="15" customHeight="1">
      <c r="A3" s="16">
        <v>1</v>
      </c>
      <c r="B3" s="17" t="s">
        <v>297</v>
      </c>
      <c r="C3" s="47">
        <v>548.19</v>
      </c>
      <c r="D3" s="48">
        <v>373261.03</v>
      </c>
      <c r="E3" s="49">
        <v>10.42</v>
      </c>
      <c r="F3" s="49">
        <v>0.99</v>
      </c>
      <c r="G3" s="49">
        <v>0.68</v>
      </c>
      <c r="H3" s="49">
        <v>5.46</v>
      </c>
      <c r="I3" s="49">
        <v>-26.81</v>
      </c>
      <c r="J3" s="49">
        <v>0.05</v>
      </c>
    </row>
    <row r="4" spans="1:10" s="5" customFormat="1" ht="27" customHeight="1">
      <c r="A4" s="16">
        <v>2</v>
      </c>
      <c r="B4" s="17" t="s">
        <v>298</v>
      </c>
      <c r="C4" s="47">
        <v>6339.27</v>
      </c>
      <c r="D4" s="48">
        <v>360078.25</v>
      </c>
      <c r="E4" s="49">
        <v>10.06</v>
      </c>
      <c r="F4" s="49">
        <v>1.16</v>
      </c>
      <c r="G4" s="49">
        <v>0.58</v>
      </c>
      <c r="H4" s="49">
        <v>6.88</v>
      </c>
      <c r="I4" s="49">
        <v>-16.17</v>
      </c>
      <c r="J4" s="49">
        <v>0.1</v>
      </c>
    </row>
    <row r="5" spans="1:10" s="5" customFormat="1" ht="39" customHeight="1">
      <c r="A5" s="16">
        <v>3</v>
      </c>
      <c r="B5" s="17" t="s">
        <v>299</v>
      </c>
      <c r="C5" s="47">
        <v>345.79</v>
      </c>
      <c r="D5" s="48">
        <v>282357.08</v>
      </c>
      <c r="E5" s="49">
        <v>7.88</v>
      </c>
      <c r="F5" s="49">
        <v>1.23</v>
      </c>
      <c r="G5" s="49">
        <v>0.73</v>
      </c>
      <c r="H5" s="49">
        <v>6.48</v>
      </c>
      <c r="I5" s="49">
        <v>-24.94</v>
      </c>
      <c r="J5" s="49">
        <v>0.05</v>
      </c>
    </row>
    <row r="6" spans="1:10" s="5" customFormat="1" ht="15" customHeight="1">
      <c r="A6" s="16">
        <v>4</v>
      </c>
      <c r="B6" s="17" t="s">
        <v>300</v>
      </c>
      <c r="C6" s="47">
        <v>2129.44</v>
      </c>
      <c r="D6" s="48">
        <v>234958.45</v>
      </c>
      <c r="E6" s="49">
        <v>6.56</v>
      </c>
      <c r="F6" s="49">
        <v>0.75</v>
      </c>
      <c r="G6" s="49">
        <v>0.3</v>
      </c>
      <c r="H6" s="49">
        <v>5.32</v>
      </c>
      <c r="I6" s="49">
        <v>-12.33</v>
      </c>
      <c r="J6" s="49">
        <v>0.05</v>
      </c>
    </row>
    <row r="7" spans="1:10" s="5" customFormat="1" ht="15" customHeight="1">
      <c r="A7" s="16">
        <v>5</v>
      </c>
      <c r="B7" s="17" t="s">
        <v>301</v>
      </c>
      <c r="C7" s="47">
        <v>1294.48</v>
      </c>
      <c r="D7" s="48">
        <v>209543.33</v>
      </c>
      <c r="E7" s="49">
        <v>5.85</v>
      </c>
      <c r="F7" s="49">
        <v>1.26</v>
      </c>
      <c r="G7" s="49">
        <v>0.72</v>
      </c>
      <c r="H7" s="49">
        <v>6.11</v>
      </c>
      <c r="I7" s="49">
        <v>-34.89</v>
      </c>
      <c r="J7" s="49">
        <v>0.07</v>
      </c>
    </row>
    <row r="8" spans="1:10" s="5" customFormat="1" ht="27" customHeight="1">
      <c r="A8" s="16">
        <v>6</v>
      </c>
      <c r="B8" s="17" t="s">
        <v>302</v>
      </c>
      <c r="C8" s="47">
        <v>375.24</v>
      </c>
      <c r="D8" s="48">
        <v>191862.43</v>
      </c>
      <c r="E8" s="49">
        <v>5.36</v>
      </c>
      <c r="F8" s="49">
        <v>0.59</v>
      </c>
      <c r="G8" s="49">
        <v>0.29</v>
      </c>
      <c r="H8" s="49">
        <v>4.23</v>
      </c>
      <c r="I8" s="49">
        <v>-8.7</v>
      </c>
      <c r="J8" s="49">
        <v>0.06</v>
      </c>
    </row>
    <row r="9" spans="1:10" s="5" customFormat="1" ht="27" customHeight="1">
      <c r="A9" s="16">
        <v>7</v>
      </c>
      <c r="B9" s="17" t="s">
        <v>303</v>
      </c>
      <c r="C9" s="47">
        <v>956.23</v>
      </c>
      <c r="D9" s="48">
        <v>173505.65</v>
      </c>
      <c r="E9" s="49">
        <v>4.85</v>
      </c>
      <c r="F9" s="49">
        <v>1.02</v>
      </c>
      <c r="G9" s="49">
        <v>0.63</v>
      </c>
      <c r="H9" s="49">
        <v>5.86</v>
      </c>
      <c r="I9" s="49">
        <v>-20.01</v>
      </c>
      <c r="J9" s="49">
        <v>0.05</v>
      </c>
    </row>
    <row r="10" spans="1:10" s="5" customFormat="1" ht="27" customHeight="1">
      <c r="A10" s="16">
        <v>8</v>
      </c>
      <c r="B10" s="17" t="s">
        <v>304</v>
      </c>
      <c r="C10" s="47">
        <v>216.48</v>
      </c>
      <c r="D10" s="48">
        <v>164202.76</v>
      </c>
      <c r="E10" s="49">
        <v>4.59</v>
      </c>
      <c r="F10" s="49">
        <v>0.7</v>
      </c>
      <c r="G10" s="49">
        <v>0.42</v>
      </c>
      <c r="H10" s="49">
        <v>4.69</v>
      </c>
      <c r="I10" s="49">
        <v>5.69</v>
      </c>
      <c r="J10" s="49">
        <v>0.04</v>
      </c>
    </row>
    <row r="11" spans="1:10" s="5" customFormat="1" ht="15" customHeight="1">
      <c r="A11" s="16">
        <v>9</v>
      </c>
      <c r="B11" s="17" t="s">
        <v>305</v>
      </c>
      <c r="C11" s="47">
        <v>1229.22</v>
      </c>
      <c r="D11" s="48">
        <v>149850.9</v>
      </c>
      <c r="E11" s="49">
        <v>4.18</v>
      </c>
      <c r="F11" s="49">
        <v>0.81</v>
      </c>
      <c r="G11" s="49">
        <v>0.42</v>
      </c>
      <c r="H11" s="49">
        <v>5.63</v>
      </c>
      <c r="I11" s="49">
        <v>-13.09</v>
      </c>
      <c r="J11" s="49">
        <v>0.05</v>
      </c>
    </row>
    <row r="12" spans="1:10" s="5" customFormat="1" ht="15" customHeight="1">
      <c r="A12" s="16">
        <v>10</v>
      </c>
      <c r="B12" s="17" t="s">
        <v>306</v>
      </c>
      <c r="C12" s="47">
        <v>280.75</v>
      </c>
      <c r="D12" s="47">
        <v>99873.51</v>
      </c>
      <c r="E12" s="49">
        <v>2.79</v>
      </c>
      <c r="F12" s="49">
        <v>1.15</v>
      </c>
      <c r="G12" s="49">
        <v>0.71</v>
      </c>
      <c r="H12" s="49">
        <v>5.64</v>
      </c>
      <c r="I12" s="49">
        <v>-31.92</v>
      </c>
      <c r="J12" s="49">
        <v>0.05</v>
      </c>
    </row>
    <row r="13" spans="1:10" s="5" customFormat="1" ht="15" customHeight="1">
      <c r="A13" s="16">
        <v>11</v>
      </c>
      <c r="B13" s="17" t="s">
        <v>307</v>
      </c>
      <c r="C13" s="47">
        <v>2727.78</v>
      </c>
      <c r="D13" s="47">
        <v>98619.56</v>
      </c>
      <c r="E13" s="49">
        <v>2.75</v>
      </c>
      <c r="F13" s="49">
        <v>0.86</v>
      </c>
      <c r="G13" s="49">
        <v>0.33</v>
      </c>
      <c r="H13" s="49">
        <v>4.96</v>
      </c>
      <c r="I13" s="49">
        <v>-15.78</v>
      </c>
      <c r="J13" s="49">
        <v>0.06</v>
      </c>
    </row>
    <row r="14" spans="1:10" s="5" customFormat="1" ht="15" customHeight="1">
      <c r="A14" s="16">
        <v>12</v>
      </c>
      <c r="B14" s="17" t="s">
        <v>308</v>
      </c>
      <c r="C14" s="47">
        <v>564.18</v>
      </c>
      <c r="D14" s="47">
        <v>85529.8</v>
      </c>
      <c r="E14" s="49">
        <v>2.39</v>
      </c>
      <c r="F14" s="49">
        <v>1.35</v>
      </c>
      <c r="G14" s="49">
        <v>0.67</v>
      </c>
      <c r="H14" s="49">
        <v>7.6</v>
      </c>
      <c r="I14" s="49">
        <v>-45.65</v>
      </c>
      <c r="J14" s="49">
        <v>0.24</v>
      </c>
    </row>
    <row r="15" spans="1:10" s="5" customFormat="1" ht="15" customHeight="1">
      <c r="A15" s="16">
        <v>13</v>
      </c>
      <c r="B15" s="17" t="s">
        <v>309</v>
      </c>
      <c r="C15" s="47">
        <v>892.46</v>
      </c>
      <c r="D15" s="47">
        <v>75542.82</v>
      </c>
      <c r="E15" s="49">
        <v>2.11</v>
      </c>
      <c r="F15" s="49">
        <v>1.26</v>
      </c>
      <c r="G15" s="49">
        <v>0.56</v>
      </c>
      <c r="H15" s="49">
        <v>6.08</v>
      </c>
      <c r="I15" s="49">
        <v>-35.03</v>
      </c>
      <c r="J15" s="49">
        <v>0.05</v>
      </c>
    </row>
    <row r="16" spans="1:10" s="5" customFormat="1" ht="15" customHeight="1">
      <c r="A16" s="16">
        <v>14</v>
      </c>
      <c r="B16" s="17" t="s">
        <v>310</v>
      </c>
      <c r="C16" s="47">
        <v>95.92</v>
      </c>
      <c r="D16" s="47">
        <v>75129.65</v>
      </c>
      <c r="E16" s="49">
        <v>2.1</v>
      </c>
      <c r="F16" s="49">
        <v>0.79</v>
      </c>
      <c r="G16" s="49">
        <v>0.48</v>
      </c>
      <c r="H16" s="49">
        <v>4.55</v>
      </c>
      <c r="I16" s="49">
        <v>-7.31</v>
      </c>
      <c r="J16" s="49">
        <v>0.03</v>
      </c>
    </row>
    <row r="17" spans="1:10" s="5" customFormat="1" ht="15" customHeight="1">
      <c r="A17" s="16">
        <v>15</v>
      </c>
      <c r="B17" s="17" t="s">
        <v>311</v>
      </c>
      <c r="C17" s="47">
        <v>120.34</v>
      </c>
      <c r="D17" s="47">
        <v>58661.8</v>
      </c>
      <c r="E17" s="49">
        <v>1.64</v>
      </c>
      <c r="F17" s="49">
        <v>1.48</v>
      </c>
      <c r="G17" s="49">
        <v>0.65</v>
      </c>
      <c r="H17" s="49">
        <v>7.76</v>
      </c>
      <c r="I17" s="49">
        <v>-50.38</v>
      </c>
      <c r="J17" s="49">
        <v>0.11</v>
      </c>
    </row>
    <row r="18" spans="1:10" s="5" customFormat="1" ht="15" customHeight="1">
      <c r="A18" s="16">
        <v>16</v>
      </c>
      <c r="B18" s="17" t="s">
        <v>312</v>
      </c>
      <c r="C18" s="47">
        <v>96.42</v>
      </c>
      <c r="D18" s="47">
        <v>58150.46</v>
      </c>
      <c r="E18" s="49">
        <v>1.62</v>
      </c>
      <c r="F18" s="49">
        <v>0.64</v>
      </c>
      <c r="G18" s="49">
        <v>0.38</v>
      </c>
      <c r="H18" s="49">
        <v>4.11</v>
      </c>
      <c r="I18" s="49">
        <v>3.31</v>
      </c>
      <c r="J18" s="49">
        <v>0.06</v>
      </c>
    </row>
    <row r="19" spans="1:10" s="5" customFormat="1" ht="27" customHeight="1">
      <c r="A19" s="16">
        <v>17</v>
      </c>
      <c r="B19" s="17" t="s">
        <v>313</v>
      </c>
      <c r="C19" s="47">
        <v>151.04</v>
      </c>
      <c r="D19" s="47">
        <v>56998.04</v>
      </c>
      <c r="E19" s="49">
        <v>1.59</v>
      </c>
      <c r="F19" s="49">
        <v>1.13</v>
      </c>
      <c r="G19" s="49">
        <v>0.56</v>
      </c>
      <c r="H19" s="49">
        <v>6.06</v>
      </c>
      <c r="I19" s="49">
        <v>-31.75</v>
      </c>
      <c r="J19" s="49">
        <v>0.04</v>
      </c>
    </row>
    <row r="20" spans="1:10" s="5" customFormat="1" ht="27" customHeight="1">
      <c r="A20" s="16">
        <v>18</v>
      </c>
      <c r="B20" s="17" t="s">
        <v>314</v>
      </c>
      <c r="C20" s="47">
        <v>542.73</v>
      </c>
      <c r="D20" s="47">
        <v>47369.74</v>
      </c>
      <c r="E20" s="49">
        <v>1.32</v>
      </c>
      <c r="F20" s="49">
        <v>0.63</v>
      </c>
      <c r="G20" s="49">
        <v>0.34</v>
      </c>
      <c r="H20" s="49">
        <v>4.33</v>
      </c>
      <c r="I20" s="49">
        <v>-18.33</v>
      </c>
      <c r="J20" s="49">
        <v>0.06</v>
      </c>
    </row>
    <row r="21" spans="1:10" s="5" customFormat="1" ht="15" customHeight="1">
      <c r="A21" s="16">
        <v>19</v>
      </c>
      <c r="B21" s="17" t="s">
        <v>315</v>
      </c>
      <c r="C21" s="47">
        <v>9894.56</v>
      </c>
      <c r="D21" s="47">
        <v>40822.96</v>
      </c>
      <c r="E21" s="49">
        <v>1.14</v>
      </c>
      <c r="F21" s="49">
        <v>0.68</v>
      </c>
      <c r="G21" s="49">
        <v>0.39</v>
      </c>
      <c r="H21" s="49">
        <v>4.01</v>
      </c>
      <c r="I21" s="49">
        <v>-20.98</v>
      </c>
      <c r="J21" s="49">
        <v>0.06</v>
      </c>
    </row>
    <row r="22" spans="1:10" s="5" customFormat="1" ht="39" customHeight="1">
      <c r="A22" s="16">
        <v>20</v>
      </c>
      <c r="B22" s="17" t="s">
        <v>316</v>
      </c>
      <c r="C22" s="47">
        <v>5231.59</v>
      </c>
      <c r="D22" s="47">
        <v>40784.95</v>
      </c>
      <c r="E22" s="49">
        <v>1.14</v>
      </c>
      <c r="F22" s="49">
        <v>0.55</v>
      </c>
      <c r="G22" s="49">
        <v>0.25</v>
      </c>
      <c r="H22" s="49">
        <v>4.42</v>
      </c>
      <c r="I22" s="49">
        <v>-12.34</v>
      </c>
      <c r="J22" s="49">
        <v>0.06</v>
      </c>
    </row>
    <row r="23" spans="1:10" s="5" customFormat="1" ht="15" customHeight="1">
      <c r="A23" s="16">
        <v>21</v>
      </c>
      <c r="B23" s="17" t="s">
        <v>317</v>
      </c>
      <c r="C23" s="47">
        <v>88.78</v>
      </c>
      <c r="D23" s="47">
        <v>38959.52</v>
      </c>
      <c r="E23" s="49">
        <v>1.09</v>
      </c>
      <c r="F23" s="49">
        <v>0.84</v>
      </c>
      <c r="G23" s="49">
        <v>0.4</v>
      </c>
      <c r="H23" s="49">
        <v>4.37</v>
      </c>
      <c r="I23" s="49">
        <v>-25.57</v>
      </c>
      <c r="J23" s="49">
        <v>0.07</v>
      </c>
    </row>
    <row r="24" spans="1:10" s="5" customFormat="1" ht="27" customHeight="1">
      <c r="A24" s="16">
        <v>22</v>
      </c>
      <c r="B24" s="17" t="s">
        <v>318</v>
      </c>
      <c r="C24" s="47">
        <v>239.93</v>
      </c>
      <c r="D24" s="47">
        <v>38037.86</v>
      </c>
      <c r="E24" s="49">
        <v>1.06</v>
      </c>
      <c r="F24" s="49">
        <v>0.68</v>
      </c>
      <c r="G24" s="49">
        <v>0.27</v>
      </c>
      <c r="H24" s="49">
        <v>4.42</v>
      </c>
      <c r="I24" s="49">
        <v>-5.52</v>
      </c>
      <c r="J24" s="49">
        <v>0.05</v>
      </c>
    </row>
    <row r="25" spans="1:10" s="5" customFormat="1" ht="27" customHeight="1">
      <c r="A25" s="16">
        <v>23</v>
      </c>
      <c r="B25" s="17" t="s">
        <v>319</v>
      </c>
      <c r="C25" s="47">
        <v>83.08</v>
      </c>
      <c r="D25" s="47">
        <v>37854.42</v>
      </c>
      <c r="E25" s="49">
        <v>1.06</v>
      </c>
      <c r="F25" s="49">
        <v>0.47</v>
      </c>
      <c r="G25" s="49">
        <v>0.21</v>
      </c>
      <c r="H25" s="49">
        <v>3.63</v>
      </c>
      <c r="I25" s="49">
        <v>6.62</v>
      </c>
      <c r="J25" s="49">
        <v>0.04</v>
      </c>
    </row>
    <row r="26" spans="1:10" s="5" customFormat="1" ht="15" customHeight="1">
      <c r="A26" s="16">
        <v>24</v>
      </c>
      <c r="B26" s="17" t="s">
        <v>320</v>
      </c>
      <c r="C26" s="47">
        <v>288.62</v>
      </c>
      <c r="D26" s="47">
        <v>37461.59</v>
      </c>
      <c r="E26" s="49">
        <v>1.05</v>
      </c>
      <c r="F26" s="49">
        <v>1.09</v>
      </c>
      <c r="G26" s="49">
        <v>0.62</v>
      </c>
      <c r="H26" s="49">
        <v>5.56</v>
      </c>
      <c r="I26" s="49">
        <v>-23.1</v>
      </c>
      <c r="J26" s="49">
        <v>0.06</v>
      </c>
    </row>
    <row r="27" spans="1:10" s="5" customFormat="1" ht="15" customHeight="1">
      <c r="A27" s="16">
        <v>25</v>
      </c>
      <c r="B27" s="17" t="s">
        <v>321</v>
      </c>
      <c r="C27" s="47">
        <v>482.88</v>
      </c>
      <c r="D27" s="47">
        <v>34952.47</v>
      </c>
      <c r="E27" s="49">
        <v>0.98</v>
      </c>
      <c r="F27" s="49">
        <v>0.78</v>
      </c>
      <c r="G27" s="49">
        <v>0.39</v>
      </c>
      <c r="H27" s="49">
        <v>5.6</v>
      </c>
      <c r="I27" s="49">
        <v>-24.03</v>
      </c>
      <c r="J27" s="49">
        <v>0.07</v>
      </c>
    </row>
    <row r="28" spans="1:10" s="5" customFormat="1" ht="27" customHeight="1">
      <c r="A28" s="16">
        <v>26</v>
      </c>
      <c r="B28" s="17" t="s">
        <v>322</v>
      </c>
      <c r="C28" s="47">
        <v>24.05</v>
      </c>
      <c r="D28" s="47">
        <v>31683.75</v>
      </c>
      <c r="E28" s="49">
        <v>0.88</v>
      </c>
      <c r="F28" s="49">
        <v>0.89</v>
      </c>
      <c r="G28" s="49">
        <v>0.46</v>
      </c>
      <c r="H28" s="49">
        <v>5.59</v>
      </c>
      <c r="I28" s="49">
        <v>-9.47</v>
      </c>
      <c r="J28" s="49">
        <v>0.1</v>
      </c>
    </row>
    <row r="29" spans="1:10" s="5" customFormat="1" ht="15" customHeight="1">
      <c r="A29" s="16">
        <v>27</v>
      </c>
      <c r="B29" s="17" t="s">
        <v>323</v>
      </c>
      <c r="C29" s="47">
        <v>6162.73</v>
      </c>
      <c r="D29" s="47">
        <v>29345.06</v>
      </c>
      <c r="E29" s="49">
        <v>0.82</v>
      </c>
      <c r="F29" s="49">
        <v>0.66</v>
      </c>
      <c r="G29" s="49">
        <v>0.22</v>
      </c>
      <c r="H29" s="49">
        <v>5.36</v>
      </c>
      <c r="I29" s="49">
        <v>-16.83</v>
      </c>
      <c r="J29" s="49">
        <v>0.06</v>
      </c>
    </row>
    <row r="30" spans="1:10" s="5" customFormat="1" ht="15" customHeight="1">
      <c r="A30" s="16">
        <v>28</v>
      </c>
      <c r="B30" s="17" t="s">
        <v>324</v>
      </c>
      <c r="C30" s="47">
        <v>1142.65</v>
      </c>
      <c r="D30" s="47">
        <v>29218.71</v>
      </c>
      <c r="E30" s="49">
        <v>0.82</v>
      </c>
      <c r="F30" s="49">
        <v>0.58</v>
      </c>
      <c r="G30" s="49">
        <v>0.32</v>
      </c>
      <c r="H30" s="49">
        <v>4.38</v>
      </c>
      <c r="I30" s="49">
        <v>-11.18</v>
      </c>
      <c r="J30" s="49">
        <v>0.06</v>
      </c>
    </row>
    <row r="31" spans="1:10" s="5" customFormat="1" ht="15" customHeight="1">
      <c r="A31" s="16">
        <v>29</v>
      </c>
      <c r="B31" s="17" t="s">
        <v>325</v>
      </c>
      <c r="C31" s="47">
        <v>79.57</v>
      </c>
      <c r="D31" s="47">
        <v>27763.98</v>
      </c>
      <c r="E31" s="49">
        <v>0.78</v>
      </c>
      <c r="F31" s="49">
        <v>1.4</v>
      </c>
      <c r="G31" s="49">
        <v>0.67</v>
      </c>
      <c r="H31" s="49">
        <v>7.17</v>
      </c>
      <c r="I31" s="49">
        <v>-49.27</v>
      </c>
      <c r="J31" s="49">
        <v>0.13</v>
      </c>
    </row>
    <row r="32" spans="1:10" s="5" customFormat="1" ht="27" customHeight="1">
      <c r="A32" s="16">
        <v>30</v>
      </c>
      <c r="B32" s="17" t="s">
        <v>326</v>
      </c>
      <c r="C32" s="47">
        <v>621.6</v>
      </c>
      <c r="D32" s="47">
        <v>27277.07</v>
      </c>
      <c r="E32" s="49">
        <v>0.76</v>
      </c>
      <c r="F32" s="49">
        <v>0.97</v>
      </c>
      <c r="G32" s="49">
        <v>0.47</v>
      </c>
      <c r="H32" s="49">
        <v>4.63</v>
      </c>
      <c r="I32" s="49">
        <v>-37.65</v>
      </c>
      <c r="J32" s="49">
        <v>0.05</v>
      </c>
    </row>
    <row r="33" spans="1:10" s="5" customFormat="1" ht="15" customHeight="1">
      <c r="A33" s="16">
        <v>31</v>
      </c>
      <c r="B33" s="17" t="s">
        <v>327</v>
      </c>
      <c r="C33" s="47">
        <v>289.37</v>
      </c>
      <c r="D33" s="47">
        <v>26334.06</v>
      </c>
      <c r="E33" s="49">
        <v>0.74</v>
      </c>
      <c r="F33" s="49">
        <v>0.75</v>
      </c>
      <c r="G33" s="49">
        <v>0.43</v>
      </c>
      <c r="H33" s="49">
        <v>4.48</v>
      </c>
      <c r="I33" s="49">
        <v>-30.02</v>
      </c>
      <c r="J33" s="49">
        <v>0.07</v>
      </c>
    </row>
    <row r="34" spans="1:10" s="5" customFormat="1" ht="27" customHeight="1">
      <c r="A34" s="16">
        <v>32</v>
      </c>
      <c r="B34" s="17" t="s">
        <v>328</v>
      </c>
      <c r="C34" s="47">
        <v>2169.25</v>
      </c>
      <c r="D34" s="47">
        <v>25435.14</v>
      </c>
      <c r="E34" s="49">
        <v>0.71</v>
      </c>
      <c r="F34" s="49">
        <v>1.18</v>
      </c>
      <c r="G34" s="49">
        <v>0.41</v>
      </c>
      <c r="H34" s="49">
        <v>7.09</v>
      </c>
      <c r="I34" s="49">
        <v>-25.67</v>
      </c>
      <c r="J34" s="49">
        <v>0.06</v>
      </c>
    </row>
    <row r="35" spans="1:10" s="5" customFormat="1" ht="27" customHeight="1">
      <c r="A35" s="16">
        <v>33</v>
      </c>
      <c r="B35" s="17" t="s">
        <v>329</v>
      </c>
      <c r="C35" s="47">
        <v>6290.14</v>
      </c>
      <c r="D35" s="47">
        <v>24917.76</v>
      </c>
      <c r="E35" s="49">
        <v>0.7</v>
      </c>
      <c r="F35" s="49">
        <v>1.17</v>
      </c>
      <c r="G35" s="49">
        <v>0.41</v>
      </c>
      <c r="H35" s="49">
        <v>8.67</v>
      </c>
      <c r="I35" s="49">
        <v>-25.72</v>
      </c>
      <c r="J35" s="49">
        <v>0.06</v>
      </c>
    </row>
    <row r="36" spans="1:10" s="5" customFormat="1" ht="15" customHeight="1">
      <c r="A36" s="16">
        <v>34</v>
      </c>
      <c r="B36" s="17" t="s">
        <v>330</v>
      </c>
      <c r="C36" s="47">
        <v>36.08</v>
      </c>
      <c r="D36" s="47">
        <v>23424.16</v>
      </c>
      <c r="E36" s="49">
        <v>0.65</v>
      </c>
      <c r="F36" s="49">
        <v>0.89</v>
      </c>
      <c r="G36" s="49">
        <v>0.55</v>
      </c>
      <c r="H36" s="49">
        <v>4.31</v>
      </c>
      <c r="I36" s="49">
        <v>-22.6</v>
      </c>
      <c r="J36" s="49">
        <v>0.07</v>
      </c>
    </row>
    <row r="37" spans="1:10" s="5" customFormat="1" ht="15" customHeight="1">
      <c r="A37" s="16">
        <v>35</v>
      </c>
      <c r="B37" s="17" t="s">
        <v>331</v>
      </c>
      <c r="C37" s="47">
        <v>161.25</v>
      </c>
      <c r="D37" s="47">
        <v>21477.75</v>
      </c>
      <c r="E37" s="49">
        <v>0.6</v>
      </c>
      <c r="F37" s="49">
        <v>0.49</v>
      </c>
      <c r="G37" s="49">
        <v>0.2</v>
      </c>
      <c r="H37" s="49">
        <v>4.11</v>
      </c>
      <c r="I37" s="49">
        <v>5.16</v>
      </c>
      <c r="J37" s="49">
        <v>0.04</v>
      </c>
    </row>
    <row r="38" spans="1:10" s="5" customFormat="1" ht="15" customHeight="1">
      <c r="A38" s="16">
        <v>36</v>
      </c>
      <c r="B38" s="17" t="s">
        <v>332</v>
      </c>
      <c r="C38" s="47">
        <v>693.53</v>
      </c>
      <c r="D38" s="47">
        <v>21196.47</v>
      </c>
      <c r="E38" s="49">
        <v>0.59</v>
      </c>
      <c r="F38" s="49">
        <v>1.61</v>
      </c>
      <c r="G38" s="49">
        <v>0.33</v>
      </c>
      <c r="H38" s="49">
        <v>13.25</v>
      </c>
      <c r="I38" s="49">
        <v>-68.18</v>
      </c>
      <c r="J38" s="49">
        <v>0.14</v>
      </c>
    </row>
    <row r="39" spans="1:10" s="5" customFormat="1" ht="27" customHeight="1">
      <c r="A39" s="16">
        <v>37</v>
      </c>
      <c r="B39" s="17" t="s">
        <v>333</v>
      </c>
      <c r="C39" s="47">
        <v>9414.16</v>
      </c>
      <c r="D39" s="47">
        <v>20753.98</v>
      </c>
      <c r="E39" s="49">
        <v>0.58</v>
      </c>
      <c r="F39" s="49">
        <v>0.79</v>
      </c>
      <c r="G39" s="49">
        <v>0.36</v>
      </c>
      <c r="H39" s="49">
        <v>3.82</v>
      </c>
      <c r="I39" s="49">
        <v>-22.79</v>
      </c>
      <c r="J39" s="49">
        <v>0.06</v>
      </c>
    </row>
    <row r="40" spans="1:10" s="5" customFormat="1" ht="15" customHeight="1">
      <c r="A40" s="16">
        <v>38</v>
      </c>
      <c r="B40" s="17" t="s">
        <v>334</v>
      </c>
      <c r="C40" s="47">
        <v>39.95</v>
      </c>
      <c r="D40" s="47">
        <v>20726.8</v>
      </c>
      <c r="E40" s="49">
        <v>0.58</v>
      </c>
      <c r="F40" s="49">
        <v>0.92</v>
      </c>
      <c r="G40" s="49">
        <v>0.41</v>
      </c>
      <c r="H40" s="49">
        <v>5.08</v>
      </c>
      <c r="I40" s="49">
        <v>-22.19</v>
      </c>
      <c r="J40" s="49">
        <v>0.05</v>
      </c>
    </row>
    <row r="41" spans="1:10" s="5" customFormat="1" ht="15" customHeight="1">
      <c r="A41" s="16">
        <v>39</v>
      </c>
      <c r="B41" s="17" t="s">
        <v>335</v>
      </c>
      <c r="C41" s="47">
        <v>1126.49</v>
      </c>
      <c r="D41" s="47">
        <v>20348.01</v>
      </c>
      <c r="E41" s="49">
        <v>0.57</v>
      </c>
      <c r="F41" s="49">
        <v>1.21</v>
      </c>
      <c r="G41" s="49">
        <v>0.45</v>
      </c>
      <c r="H41" s="49">
        <v>6.36</v>
      </c>
      <c r="I41" s="49">
        <v>-29.38</v>
      </c>
      <c r="J41" s="49">
        <v>0.05</v>
      </c>
    </row>
    <row r="42" spans="1:10" s="5" customFormat="1" ht="39" customHeight="1">
      <c r="A42" s="16">
        <v>40</v>
      </c>
      <c r="B42" s="17" t="s">
        <v>336</v>
      </c>
      <c r="C42" s="47">
        <v>406.35</v>
      </c>
      <c r="D42" s="47">
        <v>19402.01</v>
      </c>
      <c r="E42" s="49">
        <v>0.54</v>
      </c>
      <c r="F42" s="49">
        <v>1.07</v>
      </c>
      <c r="G42" s="49">
        <v>0.52</v>
      </c>
      <c r="H42" s="49">
        <v>6.37</v>
      </c>
      <c r="I42" s="49">
        <v>-26.56</v>
      </c>
      <c r="J42" s="49">
        <v>0.06</v>
      </c>
    </row>
    <row r="43" spans="1:10" s="5" customFormat="1" ht="15" customHeight="1">
      <c r="A43" s="16">
        <v>41</v>
      </c>
      <c r="B43" s="17" t="s">
        <v>337</v>
      </c>
      <c r="C43" s="47">
        <v>131.56</v>
      </c>
      <c r="D43" s="47">
        <v>18790.68</v>
      </c>
      <c r="E43" s="49">
        <v>0.52</v>
      </c>
      <c r="F43" s="49">
        <v>1.28</v>
      </c>
      <c r="G43" s="49">
        <v>0.58</v>
      </c>
      <c r="H43" s="49">
        <v>6.81</v>
      </c>
      <c r="I43" s="49">
        <v>-30.72</v>
      </c>
      <c r="J43" s="49">
        <v>0.05</v>
      </c>
    </row>
    <row r="44" spans="1:10" s="5" customFormat="1" ht="15" customHeight="1">
      <c r="A44" s="16">
        <v>42</v>
      </c>
      <c r="B44" s="17" t="s">
        <v>338</v>
      </c>
      <c r="C44" s="47">
        <v>27.3</v>
      </c>
      <c r="D44" s="47">
        <v>18236.47</v>
      </c>
      <c r="E44" s="49">
        <v>0.51</v>
      </c>
      <c r="F44" s="49">
        <v>0.93</v>
      </c>
      <c r="G44" s="49">
        <v>0.36</v>
      </c>
      <c r="H44" s="49">
        <v>4.72</v>
      </c>
      <c r="I44" s="49">
        <v>-21.12</v>
      </c>
      <c r="J44" s="49">
        <v>0.04</v>
      </c>
    </row>
    <row r="45" spans="1:10" s="5" customFormat="1" ht="15" customHeight="1">
      <c r="A45" s="16">
        <v>43</v>
      </c>
      <c r="B45" s="17" t="s">
        <v>339</v>
      </c>
      <c r="C45" s="47">
        <v>152.81</v>
      </c>
      <c r="D45" s="47">
        <v>17961.18</v>
      </c>
      <c r="E45" s="49">
        <v>0.5</v>
      </c>
      <c r="F45" s="49">
        <v>1.05</v>
      </c>
      <c r="G45" s="49">
        <v>0.42</v>
      </c>
      <c r="H45" s="49">
        <v>6.6</v>
      </c>
      <c r="I45" s="49">
        <v>-37.18</v>
      </c>
      <c r="J45" s="49">
        <v>0.06</v>
      </c>
    </row>
    <row r="46" spans="1:10" s="5" customFormat="1" ht="15" customHeight="1">
      <c r="A46" s="16">
        <v>44</v>
      </c>
      <c r="B46" s="17" t="s">
        <v>340</v>
      </c>
      <c r="C46" s="47">
        <v>241.72</v>
      </c>
      <c r="D46" s="47">
        <v>14847.78</v>
      </c>
      <c r="E46" s="49">
        <v>0.41</v>
      </c>
      <c r="F46" s="49">
        <v>1.33</v>
      </c>
      <c r="G46" s="49">
        <v>0.59</v>
      </c>
      <c r="H46" s="49">
        <v>6.08</v>
      </c>
      <c r="I46" s="49">
        <v>-37.95</v>
      </c>
      <c r="J46" s="49">
        <v>0.07</v>
      </c>
    </row>
    <row r="47" spans="1:10" s="5" customFormat="1" ht="15" customHeight="1">
      <c r="A47" s="16">
        <v>45</v>
      </c>
      <c r="B47" s="17" t="s">
        <v>341</v>
      </c>
      <c r="C47" s="47">
        <v>4510.14</v>
      </c>
      <c r="D47" s="47">
        <v>14155.31</v>
      </c>
      <c r="E47" s="49">
        <v>0.4</v>
      </c>
      <c r="F47" s="49">
        <v>0.84</v>
      </c>
      <c r="G47" s="49">
        <v>0.28</v>
      </c>
      <c r="H47" s="49">
        <v>6.25</v>
      </c>
      <c r="I47" s="49">
        <v>-26.68</v>
      </c>
      <c r="J47" s="49">
        <v>0.07</v>
      </c>
    </row>
    <row r="48" spans="1:10" s="5" customFormat="1" ht="27" customHeight="1">
      <c r="A48" s="16">
        <v>46</v>
      </c>
      <c r="B48" s="17" t="s">
        <v>342</v>
      </c>
      <c r="C48" s="47">
        <v>224.61</v>
      </c>
      <c r="D48" s="47">
        <v>13971.63</v>
      </c>
      <c r="E48" s="49">
        <v>0.39</v>
      </c>
      <c r="F48" s="49">
        <v>1.23</v>
      </c>
      <c r="G48" s="49">
        <v>0.62</v>
      </c>
      <c r="H48" s="49">
        <v>6.35</v>
      </c>
      <c r="I48" s="49">
        <v>-38.61</v>
      </c>
      <c r="J48" s="49">
        <v>0.06</v>
      </c>
    </row>
    <row r="49" spans="1:10" s="5" customFormat="1" ht="15" customHeight="1">
      <c r="A49" s="16">
        <v>47</v>
      </c>
      <c r="B49" s="17" t="s">
        <v>343</v>
      </c>
      <c r="C49" s="47">
        <v>1849.61</v>
      </c>
      <c r="D49" s="47">
        <v>13613.12</v>
      </c>
      <c r="E49" s="49">
        <v>0.38</v>
      </c>
      <c r="F49" s="49">
        <v>0.89</v>
      </c>
      <c r="G49" s="49">
        <v>0.16</v>
      </c>
      <c r="H49" s="49">
        <v>8.36</v>
      </c>
      <c r="I49" s="49">
        <v>-25.39</v>
      </c>
      <c r="J49" s="49">
        <v>0.1</v>
      </c>
    </row>
    <row r="50" spans="1:10" s="5" customFormat="1" ht="15" customHeight="1">
      <c r="A50" s="16">
        <v>48</v>
      </c>
      <c r="B50" s="17" t="s">
        <v>344</v>
      </c>
      <c r="C50" s="47">
        <v>617.79</v>
      </c>
      <c r="D50" s="47">
        <v>12729.35</v>
      </c>
      <c r="E50" s="49">
        <v>0.36</v>
      </c>
      <c r="F50" s="49">
        <v>1.35</v>
      </c>
      <c r="G50" s="49">
        <v>0.34</v>
      </c>
      <c r="H50" s="49">
        <v>5.34</v>
      </c>
      <c r="I50" s="49">
        <v>-44.9</v>
      </c>
      <c r="J50" s="49">
        <v>0.07</v>
      </c>
    </row>
    <row r="51" spans="1:10" s="5" customFormat="1" ht="15" customHeight="1">
      <c r="A51" s="16">
        <v>49</v>
      </c>
      <c r="B51" s="17" t="s">
        <v>345</v>
      </c>
      <c r="C51" s="47">
        <v>371.72</v>
      </c>
      <c r="D51" s="47">
        <v>11784.63</v>
      </c>
      <c r="E51" s="49">
        <v>0.33</v>
      </c>
      <c r="F51" s="49">
        <v>1.41</v>
      </c>
      <c r="G51" s="49">
        <v>0.56</v>
      </c>
      <c r="H51" s="49">
        <v>6.81</v>
      </c>
      <c r="I51" s="49">
        <v>-43.25</v>
      </c>
      <c r="J51" s="49">
        <v>0.06</v>
      </c>
    </row>
    <row r="52" spans="1:10" s="5" customFormat="1" ht="27" customHeight="1">
      <c r="A52" s="16">
        <v>50</v>
      </c>
      <c r="B52" s="17" t="s">
        <v>346</v>
      </c>
      <c r="C52" s="47">
        <v>96.05</v>
      </c>
      <c r="D52" s="47">
        <v>11309.93</v>
      </c>
      <c r="E52" s="49">
        <v>0.32</v>
      </c>
      <c r="F52" s="49">
        <v>0.81</v>
      </c>
      <c r="G52" s="49">
        <v>0.09</v>
      </c>
      <c r="H52" s="49">
        <v>9.3</v>
      </c>
      <c r="I52" s="49">
        <v>-48.2</v>
      </c>
      <c r="J52" s="49">
        <v>0.08</v>
      </c>
    </row>
    <row r="53" spans="1:10" s="5" customFormat="1" ht="24.75" customHeight="1">
      <c r="A53" s="551" t="s">
        <v>347</v>
      </c>
      <c r="B53" s="551"/>
      <c r="C53" s="551"/>
      <c r="D53" s="551"/>
      <c r="E53" s="551"/>
      <c r="F53" s="551"/>
      <c r="G53" s="551"/>
      <c r="H53" s="551"/>
      <c r="I53" s="551"/>
      <c r="J53" s="551"/>
    </row>
    <row r="54" spans="1:10" s="5" customFormat="1" ht="24" customHeight="1">
      <c r="A54" s="551" t="s">
        <v>290</v>
      </c>
      <c r="B54" s="551"/>
      <c r="C54" s="551"/>
      <c r="D54" s="551"/>
      <c r="E54" s="551"/>
      <c r="F54" s="551"/>
      <c r="G54" s="551"/>
      <c r="H54" s="551"/>
      <c r="I54" s="551"/>
      <c r="J54" s="551"/>
    </row>
    <row r="55" spans="1:10" s="5" customFormat="1" ht="13.5" customHeight="1">
      <c r="A55" s="551" t="s">
        <v>348</v>
      </c>
      <c r="B55" s="551"/>
      <c r="C55" s="551"/>
      <c r="D55" s="551"/>
      <c r="E55" s="551"/>
      <c r="F55" s="551"/>
      <c r="G55" s="551"/>
      <c r="H55" s="551"/>
      <c r="I55" s="551"/>
      <c r="J55" s="551"/>
    </row>
    <row r="56" spans="1:10" s="5" customFormat="1" ht="24" customHeight="1">
      <c r="A56" s="551" t="s">
        <v>292</v>
      </c>
      <c r="B56" s="551"/>
      <c r="C56" s="551"/>
      <c r="D56" s="551"/>
      <c r="E56" s="551"/>
      <c r="F56" s="551"/>
      <c r="G56" s="551"/>
      <c r="H56" s="551"/>
      <c r="I56" s="551"/>
      <c r="J56" s="551"/>
    </row>
    <row r="57" spans="1:10" s="5" customFormat="1" ht="13.5" customHeight="1">
      <c r="A57" s="551" t="s">
        <v>349</v>
      </c>
      <c r="B57" s="551"/>
      <c r="C57" s="551"/>
      <c r="D57" s="551"/>
      <c r="E57" s="551"/>
      <c r="F57" s="551"/>
      <c r="G57" s="551"/>
      <c r="H57" s="551"/>
      <c r="I57" s="551"/>
      <c r="J57" s="551"/>
    </row>
    <row r="58" spans="1:10" s="5" customFormat="1" ht="13.5" customHeight="1">
      <c r="A58" s="551" t="s">
        <v>247</v>
      </c>
      <c r="B58" s="551"/>
      <c r="C58" s="551"/>
      <c r="D58" s="551"/>
      <c r="E58" s="551"/>
      <c r="F58" s="551"/>
      <c r="G58" s="551"/>
      <c r="H58" s="551"/>
      <c r="I58" s="551"/>
      <c r="J58" s="551"/>
    </row>
    <row r="59" s="5" customFormat="1" ht="25.5" customHeight="1"/>
  </sheetData>
  <sheetProtection/>
  <mergeCells count="7">
    <mergeCell ref="A58:J58"/>
    <mergeCell ref="A1:K1"/>
    <mergeCell ref="A53:J53"/>
    <mergeCell ref="A54:J54"/>
    <mergeCell ref="A55:J55"/>
    <mergeCell ref="A56:J56"/>
    <mergeCell ref="A57:J57"/>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K31" sqref="K31"/>
    </sheetView>
  </sheetViews>
  <sheetFormatPr defaultColWidth="9.140625" defaultRowHeight="12.75"/>
  <cols>
    <col min="1" max="1" width="6.28125" style="0" bestFit="1" customWidth="1"/>
    <col min="2" max="2" width="40.28125" style="0" bestFit="1" customWidth="1"/>
    <col min="3" max="3" width="13.28125" style="0" bestFit="1" customWidth="1"/>
    <col min="4" max="4" width="13.00390625" style="0" bestFit="1" customWidth="1"/>
    <col min="5" max="5" width="10.421875" style="0" bestFit="1" customWidth="1"/>
    <col min="6" max="6" width="7.57421875" style="0" bestFit="1" customWidth="1"/>
    <col min="7" max="7" width="6.140625" style="0" bestFit="1" customWidth="1"/>
    <col min="8" max="8" width="10.28125" style="0" bestFit="1" customWidth="1"/>
    <col min="9" max="9" width="12.57421875" style="0" bestFit="1" customWidth="1"/>
    <col min="10" max="10" width="12.140625" style="0" bestFit="1" customWidth="1"/>
    <col min="11" max="11" width="14.28125" style="0" bestFit="1" customWidth="1"/>
    <col min="12" max="12" width="4.7109375" style="0" bestFit="1" customWidth="1"/>
  </cols>
  <sheetData>
    <row r="1" spans="1:2" ht="15.75" customHeight="1">
      <c r="A1" s="593" t="s">
        <v>350</v>
      </c>
      <c r="B1" s="593"/>
    </row>
    <row r="2" spans="1:10" s="5" customFormat="1" ht="43.5" customHeight="1">
      <c r="A2" s="40" t="s">
        <v>351</v>
      </c>
      <c r="B2" s="40" t="s">
        <v>250</v>
      </c>
      <c r="C2" s="40" t="s">
        <v>352</v>
      </c>
      <c r="D2" s="40" t="s">
        <v>353</v>
      </c>
      <c r="E2" s="40" t="s">
        <v>354</v>
      </c>
      <c r="F2" s="40" t="s">
        <v>254</v>
      </c>
      <c r="G2" s="40" t="s">
        <v>355</v>
      </c>
      <c r="H2" s="40" t="s">
        <v>356</v>
      </c>
      <c r="I2" s="40" t="s">
        <v>357</v>
      </c>
      <c r="J2" s="40" t="s">
        <v>358</v>
      </c>
    </row>
    <row r="3" spans="1:10" s="5" customFormat="1" ht="18" customHeight="1">
      <c r="A3" s="50">
        <v>1</v>
      </c>
      <c r="B3" s="51" t="s">
        <v>260</v>
      </c>
      <c r="C3" s="52">
        <v>6339.26751</v>
      </c>
      <c r="D3" s="53">
        <v>365526.21473775</v>
      </c>
      <c r="E3" s="54">
        <v>10.78</v>
      </c>
      <c r="F3" s="54">
        <v>1</v>
      </c>
      <c r="G3" s="54">
        <v>0.69</v>
      </c>
      <c r="H3" s="54">
        <v>0</v>
      </c>
      <c r="I3" s="54">
        <v>0</v>
      </c>
      <c r="J3" s="51" t="s">
        <v>359</v>
      </c>
    </row>
    <row r="4" spans="1:10" s="5" customFormat="1" ht="18" customHeight="1">
      <c r="A4" s="50">
        <v>2</v>
      </c>
      <c r="B4" s="51" t="s">
        <v>360</v>
      </c>
      <c r="C4" s="52">
        <v>548.2174595</v>
      </c>
      <c r="D4" s="53">
        <v>364925.72613939</v>
      </c>
      <c r="E4" s="54">
        <v>10.76</v>
      </c>
      <c r="F4" s="54">
        <v>1.24</v>
      </c>
      <c r="G4" s="54">
        <v>0.73</v>
      </c>
      <c r="H4" s="54">
        <v>0</v>
      </c>
      <c r="I4" s="54">
        <v>0</v>
      </c>
      <c r="J4" s="51" t="s">
        <v>359</v>
      </c>
    </row>
    <row r="5" spans="1:10" s="5" customFormat="1" ht="18" customHeight="1">
      <c r="A5" s="50">
        <v>3</v>
      </c>
      <c r="B5" s="51" t="s">
        <v>261</v>
      </c>
      <c r="C5" s="52">
        <v>346.3785916</v>
      </c>
      <c r="D5" s="53">
        <v>277273.34059999</v>
      </c>
      <c r="E5" s="54">
        <v>8.18</v>
      </c>
      <c r="F5" s="54">
        <v>0.76</v>
      </c>
      <c r="G5" s="54">
        <v>0.31</v>
      </c>
      <c r="H5" s="54">
        <v>0</v>
      </c>
      <c r="I5" s="54">
        <v>0</v>
      </c>
      <c r="J5" s="51" t="s">
        <v>359</v>
      </c>
    </row>
    <row r="6" spans="1:10" s="5" customFormat="1" ht="18" customHeight="1">
      <c r="A6" s="50">
        <v>4</v>
      </c>
      <c r="B6" s="51" t="s">
        <v>361</v>
      </c>
      <c r="C6" s="52">
        <v>2182.9213515</v>
      </c>
      <c r="D6" s="53">
        <v>245970.93601395</v>
      </c>
      <c r="E6" s="54">
        <v>7.25</v>
      </c>
      <c r="F6" s="54">
        <v>1.26</v>
      </c>
      <c r="G6" s="54">
        <v>0.72</v>
      </c>
      <c r="H6" s="54">
        <v>0</v>
      </c>
      <c r="I6" s="54">
        <v>0</v>
      </c>
      <c r="J6" s="51" t="s">
        <v>359</v>
      </c>
    </row>
    <row r="7" spans="1:10" s="5" customFormat="1" ht="18" customHeight="1">
      <c r="A7" s="50">
        <v>5</v>
      </c>
      <c r="B7" s="51" t="s">
        <v>362</v>
      </c>
      <c r="C7" s="52">
        <v>1294.4750548</v>
      </c>
      <c r="D7" s="53">
        <v>205678.2137725</v>
      </c>
      <c r="E7" s="54">
        <v>6.07</v>
      </c>
      <c r="F7" s="54">
        <v>0.6</v>
      </c>
      <c r="G7" s="54">
        <v>0.29</v>
      </c>
      <c r="H7" s="54">
        <v>0</v>
      </c>
      <c r="I7" s="54">
        <v>0</v>
      </c>
      <c r="J7" s="51" t="s">
        <v>359</v>
      </c>
    </row>
    <row r="8" spans="1:10" s="5" customFormat="1" ht="18" customHeight="1">
      <c r="A8" s="50">
        <v>6</v>
      </c>
      <c r="B8" s="51" t="s">
        <v>363</v>
      </c>
      <c r="C8" s="52">
        <v>375.2384706</v>
      </c>
      <c r="D8" s="53">
        <v>193939.56102051</v>
      </c>
      <c r="E8" s="54">
        <v>5.72</v>
      </c>
      <c r="F8" s="54">
        <v>1.03</v>
      </c>
      <c r="G8" s="54">
        <v>0.63</v>
      </c>
      <c r="H8" s="54">
        <v>0</v>
      </c>
      <c r="I8" s="54">
        <v>0</v>
      </c>
      <c r="J8" s="51" t="s">
        <v>359</v>
      </c>
    </row>
    <row r="9" spans="1:10" s="5" customFormat="1" ht="18" customHeight="1">
      <c r="A9" s="50">
        <v>7</v>
      </c>
      <c r="B9" s="51" t="s">
        <v>364</v>
      </c>
      <c r="C9" s="52">
        <v>956.233241</v>
      </c>
      <c r="D9" s="53">
        <v>166294.44449562</v>
      </c>
      <c r="E9" s="54">
        <v>4.9</v>
      </c>
      <c r="F9" s="54">
        <v>0.7</v>
      </c>
      <c r="G9" s="54">
        <v>0.42</v>
      </c>
      <c r="H9" s="54">
        <v>0</v>
      </c>
      <c r="I9" s="54">
        <v>0</v>
      </c>
      <c r="J9" s="51" t="s">
        <v>359</v>
      </c>
    </row>
    <row r="10" spans="1:10" s="5" customFormat="1" ht="18" customHeight="1">
      <c r="A10" s="50">
        <v>8</v>
      </c>
      <c r="B10" s="51" t="s">
        <v>365</v>
      </c>
      <c r="C10" s="52">
        <v>216.4821061</v>
      </c>
      <c r="D10" s="53">
        <v>165340.20085405</v>
      </c>
      <c r="E10" s="54">
        <v>4.88</v>
      </c>
      <c r="F10" s="54">
        <v>0.81</v>
      </c>
      <c r="G10" s="54">
        <v>0.42</v>
      </c>
      <c r="H10" s="54">
        <v>0</v>
      </c>
      <c r="I10" s="54">
        <v>0</v>
      </c>
      <c r="J10" s="51" t="s">
        <v>359</v>
      </c>
    </row>
    <row r="11" spans="1:10" s="5" customFormat="1" ht="18" customHeight="1">
      <c r="A11" s="50">
        <v>9</v>
      </c>
      <c r="B11" s="51" t="s">
        <v>366</v>
      </c>
      <c r="C11" s="52">
        <v>1229.0163852</v>
      </c>
      <c r="D11" s="53">
        <v>150738.57619646</v>
      </c>
      <c r="E11" s="54">
        <v>4.45</v>
      </c>
      <c r="F11" s="54">
        <v>1.15</v>
      </c>
      <c r="G11" s="54">
        <v>0.71</v>
      </c>
      <c r="H11" s="54">
        <v>0</v>
      </c>
      <c r="I11" s="54">
        <v>0</v>
      </c>
      <c r="J11" s="51" t="s">
        <v>359</v>
      </c>
    </row>
    <row r="12" spans="1:10" s="5" customFormat="1" ht="18" customHeight="1">
      <c r="A12" s="50">
        <v>10</v>
      </c>
      <c r="B12" s="51" t="s">
        <v>367</v>
      </c>
      <c r="C12" s="52">
        <v>280.6958224</v>
      </c>
      <c r="D12" s="53">
        <v>100807.599354</v>
      </c>
      <c r="E12" s="54">
        <v>2.97</v>
      </c>
      <c r="F12" s="54">
        <v>0.86</v>
      </c>
      <c r="G12" s="54">
        <v>0.33</v>
      </c>
      <c r="H12" s="54">
        <v>0</v>
      </c>
      <c r="I12" s="54">
        <v>0</v>
      </c>
      <c r="J12" s="51" t="s">
        <v>359</v>
      </c>
    </row>
    <row r="13" spans="1:10" s="5" customFormat="1" ht="18" customHeight="1">
      <c r="A13" s="50">
        <v>11</v>
      </c>
      <c r="B13" s="51" t="s">
        <v>368</v>
      </c>
      <c r="C13" s="52">
        <v>2727.7786775</v>
      </c>
      <c r="D13" s="52">
        <v>99810.97325981</v>
      </c>
      <c r="E13" s="54">
        <v>2.94</v>
      </c>
      <c r="F13" s="54">
        <v>1.35</v>
      </c>
      <c r="G13" s="54">
        <v>0.67</v>
      </c>
      <c r="H13" s="54">
        <v>0</v>
      </c>
      <c r="I13" s="54">
        <v>0</v>
      </c>
      <c r="J13" s="51" t="s">
        <v>359</v>
      </c>
    </row>
    <row r="14" spans="1:10" s="5" customFormat="1" ht="18" customHeight="1">
      <c r="A14" s="50">
        <v>12</v>
      </c>
      <c r="B14" s="51" t="s">
        <v>369</v>
      </c>
      <c r="C14" s="52">
        <v>564.1203808</v>
      </c>
      <c r="D14" s="52">
        <v>86752.9819794</v>
      </c>
      <c r="E14" s="54">
        <v>2.56</v>
      </c>
      <c r="F14" s="54">
        <v>0.79</v>
      </c>
      <c r="G14" s="54">
        <v>0.48</v>
      </c>
      <c r="H14" s="54">
        <v>0</v>
      </c>
      <c r="I14" s="54">
        <v>0</v>
      </c>
      <c r="J14" s="51" t="s">
        <v>359</v>
      </c>
    </row>
    <row r="15" spans="1:10" s="5" customFormat="1" ht="18" customHeight="1">
      <c r="A15" s="50">
        <v>13</v>
      </c>
      <c r="B15" s="51" t="s">
        <v>370</v>
      </c>
      <c r="C15" s="52">
        <v>95.919779</v>
      </c>
      <c r="D15" s="52">
        <v>76411.00263555</v>
      </c>
      <c r="E15" s="54">
        <v>2.25</v>
      </c>
      <c r="F15" s="54">
        <v>1.26</v>
      </c>
      <c r="G15" s="54">
        <v>0.56</v>
      </c>
      <c r="H15" s="54">
        <v>0</v>
      </c>
      <c r="I15" s="54">
        <v>0</v>
      </c>
      <c r="J15" s="51" t="s">
        <v>359</v>
      </c>
    </row>
    <row r="16" spans="1:10" s="5" customFormat="1" ht="18" customHeight="1">
      <c r="A16" s="50">
        <v>14</v>
      </c>
      <c r="B16" s="51" t="s">
        <v>371</v>
      </c>
      <c r="C16" s="52">
        <v>892.4611534</v>
      </c>
      <c r="D16" s="52">
        <v>74214.199976815</v>
      </c>
      <c r="E16" s="54">
        <v>2.19</v>
      </c>
      <c r="F16" s="54">
        <v>0.64</v>
      </c>
      <c r="G16" s="54">
        <v>0.37</v>
      </c>
      <c r="H16" s="54">
        <v>0</v>
      </c>
      <c r="I16" s="54">
        <v>0</v>
      </c>
      <c r="J16" s="51" t="s">
        <v>359</v>
      </c>
    </row>
    <row r="17" spans="1:10" s="5" customFormat="1" ht="18" customHeight="1">
      <c r="A17" s="50">
        <v>15</v>
      </c>
      <c r="B17" s="51" t="s">
        <v>372</v>
      </c>
      <c r="C17" s="52">
        <v>96.415716</v>
      </c>
      <c r="D17" s="52">
        <v>59256.66975682</v>
      </c>
      <c r="E17" s="54">
        <v>1.75</v>
      </c>
      <c r="F17" s="54">
        <v>1.13</v>
      </c>
      <c r="G17" s="54">
        <v>0.56</v>
      </c>
      <c r="H17" s="54">
        <v>0</v>
      </c>
      <c r="I17" s="54">
        <v>0</v>
      </c>
      <c r="J17" s="51" t="s">
        <v>359</v>
      </c>
    </row>
    <row r="18" spans="1:10" s="5" customFormat="1" ht="18" customHeight="1">
      <c r="A18" s="50">
        <v>16</v>
      </c>
      <c r="B18" s="51" t="s">
        <v>373</v>
      </c>
      <c r="C18" s="52">
        <v>151.04003</v>
      </c>
      <c r="D18" s="52">
        <v>57444.5701833</v>
      </c>
      <c r="E18" s="54">
        <v>1.69</v>
      </c>
      <c r="F18" s="54">
        <v>1.48</v>
      </c>
      <c r="G18" s="54">
        <v>0.64</v>
      </c>
      <c r="H18" s="54">
        <v>0</v>
      </c>
      <c r="I18" s="54">
        <v>0</v>
      </c>
      <c r="J18" s="51" t="s">
        <v>359</v>
      </c>
    </row>
    <row r="19" spans="1:10" s="5" customFormat="1" ht="18" customHeight="1">
      <c r="A19" s="50">
        <v>17</v>
      </c>
      <c r="B19" s="51" t="s">
        <v>275</v>
      </c>
      <c r="C19" s="52">
        <v>120.3303138</v>
      </c>
      <c r="D19" s="52">
        <v>56987.08154856</v>
      </c>
      <c r="E19" s="54">
        <v>1.68</v>
      </c>
      <c r="F19" s="54">
        <v>0.63</v>
      </c>
      <c r="G19" s="54">
        <v>0.34</v>
      </c>
      <c r="H19" s="54">
        <v>0</v>
      </c>
      <c r="I19" s="54">
        <v>0</v>
      </c>
      <c r="J19" s="51" t="s">
        <v>359</v>
      </c>
    </row>
    <row r="20" spans="1:10" s="5" customFormat="1" ht="18" customHeight="1">
      <c r="A20" s="50">
        <v>18</v>
      </c>
      <c r="B20" s="51" t="s">
        <v>374</v>
      </c>
      <c r="C20" s="52">
        <v>542.7330192</v>
      </c>
      <c r="D20" s="52">
        <v>47990.79702348</v>
      </c>
      <c r="E20" s="54">
        <v>1.42</v>
      </c>
      <c r="F20" s="54">
        <v>0.46</v>
      </c>
      <c r="G20" s="54">
        <v>0.21</v>
      </c>
      <c r="H20" s="54">
        <v>0</v>
      </c>
      <c r="I20" s="54">
        <v>0</v>
      </c>
      <c r="J20" s="51" t="s">
        <v>359</v>
      </c>
    </row>
    <row r="21" spans="1:10" s="5" customFormat="1" ht="18" customHeight="1">
      <c r="A21" s="50">
        <v>19</v>
      </c>
      <c r="B21" s="51" t="s">
        <v>375</v>
      </c>
      <c r="C21" s="52">
        <v>85.619652</v>
      </c>
      <c r="D21" s="52">
        <v>39921.981227775</v>
      </c>
      <c r="E21" s="54">
        <v>1.18</v>
      </c>
      <c r="F21" s="54">
        <v>0.84</v>
      </c>
      <c r="G21" s="54">
        <v>0.4</v>
      </c>
      <c r="H21" s="54">
        <v>0</v>
      </c>
      <c r="I21" s="54">
        <v>0</v>
      </c>
      <c r="J21" s="51" t="s">
        <v>359</v>
      </c>
    </row>
    <row r="22" spans="1:10" s="5" customFormat="1" ht="18" customHeight="1">
      <c r="A22" s="50">
        <v>20</v>
      </c>
      <c r="B22" s="51" t="s">
        <v>277</v>
      </c>
      <c r="C22" s="52">
        <v>88.778616</v>
      </c>
      <c r="D22" s="52">
        <v>39527.8001471</v>
      </c>
      <c r="E22" s="54">
        <v>1.17</v>
      </c>
      <c r="F22" s="54">
        <v>0.68</v>
      </c>
      <c r="G22" s="54">
        <v>0.27</v>
      </c>
      <c r="H22" s="54">
        <v>0</v>
      </c>
      <c r="I22" s="54">
        <v>0</v>
      </c>
      <c r="J22" s="51" t="s">
        <v>359</v>
      </c>
    </row>
    <row r="23" spans="1:10" s="5" customFormat="1" ht="18" customHeight="1">
      <c r="A23" s="50">
        <v>21</v>
      </c>
      <c r="B23" s="51" t="s">
        <v>376</v>
      </c>
      <c r="C23" s="52">
        <v>239.927533</v>
      </c>
      <c r="D23" s="52">
        <v>38891.81912941</v>
      </c>
      <c r="E23" s="54">
        <v>1.15</v>
      </c>
      <c r="F23" s="54">
        <v>0.67</v>
      </c>
      <c r="G23" s="54">
        <v>0.38</v>
      </c>
      <c r="H23" s="54">
        <v>0</v>
      </c>
      <c r="I23" s="54">
        <v>0</v>
      </c>
      <c r="J23" s="51" t="s">
        <v>359</v>
      </c>
    </row>
    <row r="24" spans="1:10" s="5" customFormat="1" ht="18" customHeight="1">
      <c r="A24" s="50">
        <v>22</v>
      </c>
      <c r="B24" s="51" t="s">
        <v>377</v>
      </c>
      <c r="C24" s="52">
        <v>9894.55728</v>
      </c>
      <c r="D24" s="52">
        <v>38688.36694534</v>
      </c>
      <c r="E24" s="54">
        <v>1.14</v>
      </c>
      <c r="F24" s="54">
        <v>0.55</v>
      </c>
      <c r="G24" s="54">
        <v>0.25</v>
      </c>
      <c r="H24" s="54">
        <v>0</v>
      </c>
      <c r="I24" s="54">
        <v>0</v>
      </c>
      <c r="J24" s="51" t="s">
        <v>359</v>
      </c>
    </row>
    <row r="25" spans="1:10" s="5" customFormat="1" ht="18" customHeight="1">
      <c r="A25" s="50">
        <v>23</v>
      </c>
      <c r="B25" s="51" t="s">
        <v>378</v>
      </c>
      <c r="C25" s="52">
        <v>5231.589648</v>
      </c>
      <c r="D25" s="52">
        <v>37958.13115531</v>
      </c>
      <c r="E25" s="54">
        <v>1.12</v>
      </c>
      <c r="F25" s="54">
        <v>1.08</v>
      </c>
      <c r="G25" s="54">
        <v>0.61</v>
      </c>
      <c r="H25" s="54">
        <v>0</v>
      </c>
      <c r="I25" s="54">
        <v>0</v>
      </c>
      <c r="J25" s="51" t="s">
        <v>359</v>
      </c>
    </row>
    <row r="26" spans="1:10" s="5" customFormat="1" ht="18" customHeight="1">
      <c r="A26" s="50">
        <v>24</v>
      </c>
      <c r="B26" s="51" t="s">
        <v>379</v>
      </c>
      <c r="C26" s="52">
        <v>288.625105</v>
      </c>
      <c r="D26" s="52">
        <v>37684.171581595</v>
      </c>
      <c r="E26" s="54">
        <v>1.11</v>
      </c>
      <c r="F26" s="54">
        <v>0.78</v>
      </c>
      <c r="G26" s="54">
        <v>0.39</v>
      </c>
      <c r="H26" s="54">
        <v>0</v>
      </c>
      <c r="I26" s="54">
        <v>0</v>
      </c>
      <c r="J26" s="51" t="s">
        <v>359</v>
      </c>
    </row>
    <row r="27" spans="1:10" s="5" customFormat="1" ht="18" customHeight="1">
      <c r="A27" s="50">
        <v>25</v>
      </c>
      <c r="B27" s="51" t="s">
        <v>380</v>
      </c>
      <c r="C27" s="52">
        <v>493.196478</v>
      </c>
      <c r="D27" s="52">
        <v>36636.79362915</v>
      </c>
      <c r="E27" s="54">
        <v>1.08</v>
      </c>
      <c r="F27" s="54">
        <v>0.58</v>
      </c>
      <c r="G27" s="54">
        <v>0.32</v>
      </c>
      <c r="H27" s="54">
        <v>0</v>
      </c>
      <c r="I27" s="54">
        <v>0</v>
      </c>
      <c r="J27" s="51" t="s">
        <v>359</v>
      </c>
    </row>
    <row r="28" spans="1:10" s="5" customFormat="1" ht="18" customHeight="1">
      <c r="A28" s="50">
        <v>26</v>
      </c>
      <c r="B28" s="51" t="s">
        <v>381</v>
      </c>
      <c r="C28" s="52">
        <v>1207.2868626</v>
      </c>
      <c r="D28" s="52">
        <v>35491.34500247</v>
      </c>
      <c r="E28" s="54">
        <v>1.05</v>
      </c>
      <c r="F28" s="54">
        <v>0.96</v>
      </c>
      <c r="G28" s="54">
        <v>0.47</v>
      </c>
      <c r="H28" s="54">
        <v>0</v>
      </c>
      <c r="I28" s="54">
        <v>0</v>
      </c>
      <c r="J28" s="51" t="s">
        <v>359</v>
      </c>
    </row>
    <row r="29" spans="1:10" s="5" customFormat="1" ht="18" customHeight="1">
      <c r="A29" s="50">
        <v>27</v>
      </c>
      <c r="B29" s="51" t="s">
        <v>382</v>
      </c>
      <c r="C29" s="52">
        <v>621.596272</v>
      </c>
      <c r="D29" s="52">
        <v>27596.59858394</v>
      </c>
      <c r="E29" s="54">
        <v>0.81</v>
      </c>
      <c r="F29" s="54">
        <v>0.65</v>
      </c>
      <c r="G29" s="54">
        <v>0.21</v>
      </c>
      <c r="H29" s="54">
        <v>0</v>
      </c>
      <c r="I29" s="54">
        <v>0</v>
      </c>
      <c r="J29" s="51" t="s">
        <v>359</v>
      </c>
    </row>
    <row r="30" spans="1:10" s="5" customFormat="1" ht="18" customHeight="1">
      <c r="A30" s="50">
        <v>28</v>
      </c>
      <c r="B30" s="51" t="s">
        <v>383</v>
      </c>
      <c r="C30" s="52">
        <v>6162.728327</v>
      </c>
      <c r="D30" s="52">
        <v>27051.09045057</v>
      </c>
      <c r="E30" s="54">
        <v>0.8</v>
      </c>
      <c r="F30" s="54">
        <v>1.17</v>
      </c>
      <c r="G30" s="54">
        <v>0.41</v>
      </c>
      <c r="H30" s="54">
        <v>0</v>
      </c>
      <c r="I30" s="54">
        <v>0</v>
      </c>
      <c r="J30" s="51" t="s">
        <v>359</v>
      </c>
    </row>
    <row r="31" spans="1:10" s="5" customFormat="1" ht="18" customHeight="1">
      <c r="A31" s="50">
        <v>29</v>
      </c>
      <c r="B31" s="51" t="s">
        <v>384</v>
      </c>
      <c r="C31" s="52">
        <v>2169.214044</v>
      </c>
      <c r="D31" s="52">
        <v>25638.6889723</v>
      </c>
      <c r="E31" s="54">
        <v>0.76</v>
      </c>
      <c r="F31" s="54">
        <v>0.75</v>
      </c>
      <c r="G31" s="54">
        <v>0.43</v>
      </c>
      <c r="H31" s="54">
        <v>0</v>
      </c>
      <c r="I31" s="54">
        <v>0</v>
      </c>
      <c r="J31" s="51" t="s">
        <v>359</v>
      </c>
    </row>
    <row r="32" spans="1:10" s="5" customFormat="1" ht="18" customHeight="1">
      <c r="A32" s="50">
        <v>30</v>
      </c>
      <c r="B32" s="51" t="s">
        <v>385</v>
      </c>
      <c r="C32" s="52">
        <v>289.36702</v>
      </c>
      <c r="D32" s="52">
        <v>24804.943217395</v>
      </c>
      <c r="E32" s="54">
        <v>0.73</v>
      </c>
      <c r="F32" s="54">
        <v>1.17</v>
      </c>
      <c r="G32" s="54">
        <v>0.41</v>
      </c>
      <c r="H32" s="54">
        <v>0</v>
      </c>
      <c r="I32" s="54">
        <v>0</v>
      </c>
      <c r="J32" s="51" t="s">
        <v>359</v>
      </c>
    </row>
    <row r="33" spans="1:10" s="5" customFormat="1" ht="18" customHeight="1">
      <c r="A33" s="50">
        <v>31</v>
      </c>
      <c r="B33" s="51" t="s">
        <v>386</v>
      </c>
      <c r="C33" s="52">
        <v>6290.139603</v>
      </c>
      <c r="D33" s="52">
        <v>23424.17515784</v>
      </c>
      <c r="E33" s="54">
        <v>0.69</v>
      </c>
      <c r="F33" s="54">
        <v>0.91</v>
      </c>
      <c r="G33" s="54">
        <v>0.41</v>
      </c>
      <c r="H33" s="54">
        <v>0</v>
      </c>
      <c r="I33" s="54">
        <v>0</v>
      </c>
      <c r="J33" s="51" t="s">
        <v>359</v>
      </c>
    </row>
    <row r="34" spans="1:10" s="5" customFormat="1" ht="18" customHeight="1">
      <c r="A34" s="50">
        <v>32</v>
      </c>
      <c r="B34" s="51" t="s">
        <v>287</v>
      </c>
      <c r="C34" s="52">
        <v>39.9478736</v>
      </c>
      <c r="D34" s="52">
        <v>21107.711284395</v>
      </c>
      <c r="E34" s="54">
        <v>0.62</v>
      </c>
      <c r="F34" s="54">
        <v>1.21</v>
      </c>
      <c r="G34" s="54">
        <v>0.45</v>
      </c>
      <c r="H34" s="54">
        <v>0</v>
      </c>
      <c r="I34" s="54">
        <v>0</v>
      </c>
      <c r="J34" s="51" t="s">
        <v>359</v>
      </c>
    </row>
    <row r="35" spans="1:10" s="5" customFormat="1" ht="18" customHeight="1">
      <c r="A35" s="50">
        <v>33</v>
      </c>
      <c r="B35" s="51" t="s">
        <v>387</v>
      </c>
      <c r="C35" s="52">
        <v>1126.492374</v>
      </c>
      <c r="D35" s="52">
        <v>20927.95833072</v>
      </c>
      <c r="E35" s="54">
        <v>0.62</v>
      </c>
      <c r="F35" s="54">
        <v>1.6</v>
      </c>
      <c r="G35" s="54">
        <v>0.32</v>
      </c>
      <c r="H35" s="54">
        <v>0</v>
      </c>
      <c r="I35" s="54">
        <v>0</v>
      </c>
      <c r="J35" s="51" t="s">
        <v>359</v>
      </c>
    </row>
    <row r="36" spans="1:10" s="5" customFormat="1" ht="18" customHeight="1">
      <c r="A36" s="50">
        <v>34</v>
      </c>
      <c r="B36" s="51" t="s">
        <v>388</v>
      </c>
      <c r="C36" s="52">
        <v>693.535738</v>
      </c>
      <c r="D36" s="52">
        <v>20797.98604191</v>
      </c>
      <c r="E36" s="54">
        <v>0.61</v>
      </c>
      <c r="F36" s="54">
        <v>0.79</v>
      </c>
      <c r="G36" s="54">
        <v>0.36</v>
      </c>
      <c r="H36" s="54">
        <v>0</v>
      </c>
      <c r="I36" s="54">
        <v>0</v>
      </c>
      <c r="J36" s="51" t="s">
        <v>359</v>
      </c>
    </row>
    <row r="37" spans="1:10" s="5" customFormat="1" ht="18" customHeight="1">
      <c r="A37" s="50">
        <v>35</v>
      </c>
      <c r="B37" s="51" t="s">
        <v>389</v>
      </c>
      <c r="C37" s="52">
        <v>9414.158922</v>
      </c>
      <c r="D37" s="52">
        <v>20663.61658359</v>
      </c>
      <c r="E37" s="54">
        <v>0.61</v>
      </c>
      <c r="F37" s="54">
        <v>1.07</v>
      </c>
      <c r="G37" s="54">
        <v>0.52</v>
      </c>
      <c r="H37" s="54">
        <v>0</v>
      </c>
      <c r="I37" s="54">
        <v>0</v>
      </c>
      <c r="J37" s="51" t="s">
        <v>359</v>
      </c>
    </row>
    <row r="38" spans="1:10" s="5" customFormat="1" ht="18" customHeight="1">
      <c r="A38" s="50">
        <v>36</v>
      </c>
      <c r="B38" s="51" t="s">
        <v>390</v>
      </c>
      <c r="C38" s="52">
        <v>414.1903522</v>
      </c>
      <c r="D38" s="52">
        <v>20406.6911013</v>
      </c>
      <c r="E38" s="54">
        <v>0.6</v>
      </c>
      <c r="F38" s="54">
        <v>1.27</v>
      </c>
      <c r="G38" s="54">
        <v>0.57</v>
      </c>
      <c r="H38" s="54">
        <v>0</v>
      </c>
      <c r="I38" s="54">
        <v>0</v>
      </c>
      <c r="J38" s="51" t="s">
        <v>359</v>
      </c>
    </row>
    <row r="39" spans="1:10" s="5" customFormat="1" ht="18" customHeight="1">
      <c r="A39" s="50">
        <v>37</v>
      </c>
      <c r="B39" s="51" t="s">
        <v>391</v>
      </c>
      <c r="C39" s="52">
        <v>131.5597876</v>
      </c>
      <c r="D39" s="52">
        <v>18926.14125456</v>
      </c>
      <c r="E39" s="54">
        <v>0.56</v>
      </c>
      <c r="F39" s="54">
        <v>1.22</v>
      </c>
      <c r="G39" s="54">
        <v>0.62</v>
      </c>
      <c r="H39" s="54">
        <v>0</v>
      </c>
      <c r="I39" s="54">
        <v>0</v>
      </c>
      <c r="J39" s="51" t="s">
        <v>359</v>
      </c>
    </row>
    <row r="40" spans="1:10" s="5" customFormat="1" ht="18" customHeight="1">
      <c r="A40" s="50">
        <v>38</v>
      </c>
      <c r="B40" s="51" t="s">
        <v>392</v>
      </c>
      <c r="C40" s="52">
        <v>224.6222687</v>
      </c>
      <c r="D40" s="52">
        <v>14169.01563429</v>
      </c>
      <c r="E40" s="54">
        <v>0.42</v>
      </c>
      <c r="F40" s="54">
        <v>1.33</v>
      </c>
      <c r="G40" s="54">
        <v>0.34</v>
      </c>
      <c r="H40" s="54">
        <v>0</v>
      </c>
      <c r="I40" s="54">
        <v>0</v>
      </c>
      <c r="J40" s="51" t="s">
        <v>359</v>
      </c>
    </row>
    <row r="41" spans="1:10" s="5" customFormat="1" ht="18" customHeight="1">
      <c r="A41" s="50">
        <v>39</v>
      </c>
      <c r="B41" s="51" t="s">
        <v>393</v>
      </c>
      <c r="C41" s="52">
        <v>617.7947788</v>
      </c>
      <c r="D41" s="52">
        <v>12801.90830716</v>
      </c>
      <c r="E41" s="54">
        <v>0.38</v>
      </c>
      <c r="F41" s="54">
        <v>1.4</v>
      </c>
      <c r="G41" s="54">
        <v>0.56</v>
      </c>
      <c r="H41" s="54">
        <v>0</v>
      </c>
      <c r="I41" s="54">
        <v>0</v>
      </c>
      <c r="J41" s="51" t="s">
        <v>359</v>
      </c>
    </row>
    <row r="42" spans="1:10" s="5" customFormat="1" ht="18" customHeight="1">
      <c r="A42" s="50">
        <v>40</v>
      </c>
      <c r="B42" s="51" t="s">
        <v>394</v>
      </c>
      <c r="C42" s="52">
        <v>371.7196639</v>
      </c>
      <c r="D42" s="52">
        <v>12045.31331196</v>
      </c>
      <c r="E42" s="54">
        <v>0.36</v>
      </c>
      <c r="F42" s="54">
        <v>1.03</v>
      </c>
      <c r="G42" s="54">
        <v>0.63</v>
      </c>
      <c r="H42" s="54">
        <v>0</v>
      </c>
      <c r="I42" s="54">
        <v>0</v>
      </c>
      <c r="J42" s="51" t="s">
        <v>359</v>
      </c>
    </row>
    <row r="43" spans="1:11" s="5" customFormat="1" ht="18.75" customHeight="1">
      <c r="A43" s="592" t="s">
        <v>61</v>
      </c>
      <c r="B43" s="592"/>
      <c r="C43" s="592"/>
      <c r="D43" s="592"/>
      <c r="E43" s="592"/>
      <c r="F43" s="592"/>
      <c r="G43" s="592"/>
      <c r="H43" s="592"/>
      <c r="I43" s="592"/>
      <c r="J43" s="592"/>
      <c r="K43" s="592"/>
    </row>
    <row r="44" spans="1:11" s="5" customFormat="1" ht="18" customHeight="1">
      <c r="A44" s="592" t="s">
        <v>395</v>
      </c>
      <c r="B44" s="592"/>
      <c r="C44" s="592"/>
      <c r="D44" s="592"/>
      <c r="E44" s="592"/>
      <c r="F44" s="592"/>
      <c r="G44" s="592"/>
      <c r="H44" s="592"/>
      <c r="I44" s="592"/>
      <c r="J44" s="592"/>
      <c r="K44" s="592"/>
    </row>
    <row r="45" spans="1:11" s="5" customFormat="1" ht="18" customHeight="1">
      <c r="A45" s="592" t="s">
        <v>396</v>
      </c>
      <c r="B45" s="592"/>
      <c r="C45" s="592"/>
      <c r="D45" s="592"/>
      <c r="E45" s="592"/>
      <c r="F45" s="592"/>
      <c r="G45" s="592"/>
      <c r="H45" s="592"/>
      <c r="I45" s="592"/>
      <c r="J45" s="592"/>
      <c r="K45" s="592"/>
    </row>
    <row r="46" spans="1:11" s="5" customFormat="1" ht="18" customHeight="1">
      <c r="A46" s="592" t="s">
        <v>397</v>
      </c>
      <c r="B46" s="592"/>
      <c r="C46" s="592"/>
      <c r="D46" s="592"/>
      <c r="E46" s="592"/>
      <c r="F46" s="592"/>
      <c r="G46" s="592"/>
      <c r="H46" s="592"/>
      <c r="I46" s="592"/>
      <c r="J46" s="592"/>
      <c r="K46" s="592"/>
    </row>
    <row r="47" spans="1:11" s="5" customFormat="1" ht="18" customHeight="1">
      <c r="A47" s="592" t="s">
        <v>398</v>
      </c>
      <c r="B47" s="592"/>
      <c r="C47" s="592"/>
      <c r="D47" s="592"/>
      <c r="E47" s="592"/>
      <c r="F47" s="592"/>
      <c r="G47" s="592"/>
      <c r="H47" s="592"/>
      <c r="I47" s="592"/>
      <c r="J47" s="592"/>
      <c r="K47" s="592"/>
    </row>
    <row r="48" spans="1:11" s="5" customFormat="1" ht="18" customHeight="1">
      <c r="A48" s="592" t="s">
        <v>248</v>
      </c>
      <c r="B48" s="592"/>
      <c r="C48" s="592"/>
      <c r="D48" s="592"/>
      <c r="E48" s="592"/>
      <c r="F48" s="592"/>
      <c r="G48" s="592"/>
      <c r="H48" s="592"/>
      <c r="I48" s="592"/>
      <c r="J48" s="592"/>
      <c r="K48" s="592"/>
    </row>
    <row r="49" s="5" customFormat="1" ht="27.75" customHeight="1"/>
  </sheetData>
  <sheetProtection/>
  <mergeCells count="7">
    <mergeCell ref="A48:K48"/>
    <mergeCell ref="A47:K47"/>
    <mergeCell ref="A1:B1"/>
    <mergeCell ref="A43:K43"/>
    <mergeCell ref="A44:K44"/>
    <mergeCell ref="A45:K45"/>
    <mergeCell ref="A46:K46"/>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G1"/>
    </sheetView>
  </sheetViews>
  <sheetFormatPr defaultColWidth="9.140625" defaultRowHeight="12.75"/>
  <cols>
    <col min="1" max="10" width="10.7109375" style="0" bestFit="1" customWidth="1"/>
    <col min="11" max="11" width="4.7109375" style="0" bestFit="1" customWidth="1"/>
  </cols>
  <sheetData>
    <row r="1" spans="1:7" ht="15.75" customHeight="1">
      <c r="A1" s="488" t="s">
        <v>399</v>
      </c>
      <c r="B1" s="488"/>
      <c r="C1" s="488"/>
      <c r="D1" s="488"/>
      <c r="E1" s="488"/>
      <c r="F1" s="488"/>
      <c r="G1" s="488"/>
    </row>
    <row r="2" spans="1:10" s="5" customFormat="1" ht="15" customHeight="1">
      <c r="A2" s="494" t="s">
        <v>127</v>
      </c>
      <c r="B2" s="496" t="s">
        <v>161</v>
      </c>
      <c r="C2" s="579"/>
      <c r="D2" s="497"/>
      <c r="E2" s="496" t="s">
        <v>162</v>
      </c>
      <c r="F2" s="579"/>
      <c r="G2" s="497"/>
      <c r="H2" s="496" t="s">
        <v>163</v>
      </c>
      <c r="I2" s="579"/>
      <c r="J2" s="497"/>
    </row>
    <row r="3" spans="1:10" s="5" customFormat="1" ht="37.5" customHeight="1">
      <c r="A3" s="495"/>
      <c r="B3" s="9" t="s">
        <v>400</v>
      </c>
      <c r="C3" s="9" t="s">
        <v>401</v>
      </c>
      <c r="D3" s="9" t="s">
        <v>402</v>
      </c>
      <c r="E3" s="9" t="s">
        <v>400</v>
      </c>
      <c r="F3" s="9" t="s">
        <v>401</v>
      </c>
      <c r="G3" s="9" t="s">
        <v>402</v>
      </c>
      <c r="H3" s="9" t="s">
        <v>400</v>
      </c>
      <c r="I3" s="9" t="s">
        <v>401</v>
      </c>
      <c r="J3" s="9" t="s">
        <v>402</v>
      </c>
    </row>
    <row r="4" spans="1:10" s="5" customFormat="1" ht="15.75" customHeight="1">
      <c r="A4" s="3" t="s">
        <v>28</v>
      </c>
      <c r="B4" s="21">
        <v>1156</v>
      </c>
      <c r="C4" s="21">
        <v>2730</v>
      </c>
      <c r="D4" s="55">
        <v>0.423443223</v>
      </c>
      <c r="E4" s="21">
        <v>585</v>
      </c>
      <c r="F4" s="21">
        <v>1294</v>
      </c>
      <c r="G4" s="55">
        <v>0.45</v>
      </c>
      <c r="H4" s="11">
        <v>2</v>
      </c>
      <c r="I4" s="11">
        <v>5</v>
      </c>
      <c r="J4" s="43">
        <v>0.4</v>
      </c>
    </row>
    <row r="5" spans="1:10" s="5" customFormat="1" ht="15.75" customHeight="1">
      <c r="A5" s="3" t="s">
        <v>29</v>
      </c>
      <c r="B5" s="21">
        <v>793</v>
      </c>
      <c r="C5" s="21">
        <v>3134</v>
      </c>
      <c r="D5" s="55">
        <v>0.25303127</v>
      </c>
      <c r="E5" s="21">
        <v>440</v>
      </c>
      <c r="F5" s="21">
        <v>1530</v>
      </c>
      <c r="G5" s="55">
        <v>0.29</v>
      </c>
      <c r="H5" s="11">
        <v>6</v>
      </c>
      <c r="I5" s="11">
        <v>3</v>
      </c>
      <c r="J5" s="43">
        <v>2</v>
      </c>
    </row>
    <row r="6" spans="1:10" s="5" customFormat="1" ht="15.75" customHeight="1">
      <c r="A6" s="3" t="s">
        <v>105</v>
      </c>
      <c r="B6" s="21">
        <v>1541</v>
      </c>
      <c r="C6" s="21">
        <v>1921</v>
      </c>
      <c r="D6" s="55">
        <v>0.802186361</v>
      </c>
      <c r="E6" s="21">
        <v>879</v>
      </c>
      <c r="F6" s="21">
        <v>1040</v>
      </c>
      <c r="G6" s="55">
        <v>0.85</v>
      </c>
      <c r="H6" s="11">
        <v>2</v>
      </c>
      <c r="I6" s="11">
        <v>2</v>
      </c>
      <c r="J6" s="43">
        <v>1</v>
      </c>
    </row>
    <row r="7" spans="1:10" s="5" customFormat="1" ht="15.75" customHeight="1">
      <c r="A7" s="3" t="s">
        <v>106</v>
      </c>
      <c r="B7" s="21">
        <v>857</v>
      </c>
      <c r="C7" s="21">
        <v>2573</v>
      </c>
      <c r="D7" s="55">
        <v>0.333074232</v>
      </c>
      <c r="E7" s="21">
        <v>418</v>
      </c>
      <c r="F7" s="21">
        <v>1505</v>
      </c>
      <c r="G7" s="55">
        <v>0.28</v>
      </c>
      <c r="H7" s="11">
        <v>2</v>
      </c>
      <c r="I7" s="11">
        <v>1</v>
      </c>
      <c r="J7" s="43">
        <v>2</v>
      </c>
    </row>
    <row r="8" spans="1:10" s="5" customFormat="1" ht="15.75" customHeight="1">
      <c r="A8" s="3" t="s">
        <v>107</v>
      </c>
      <c r="B8" s="21">
        <v>1215</v>
      </c>
      <c r="C8" s="21">
        <v>2190</v>
      </c>
      <c r="D8" s="55">
        <v>0.55</v>
      </c>
      <c r="E8" s="21">
        <v>728</v>
      </c>
      <c r="F8" s="21">
        <v>1200</v>
      </c>
      <c r="G8" s="55">
        <v>0.61</v>
      </c>
      <c r="H8" s="11">
        <v>2</v>
      </c>
      <c r="I8" s="11">
        <v>2</v>
      </c>
      <c r="J8" s="43">
        <v>1</v>
      </c>
    </row>
    <row r="9" spans="1:10" s="5" customFormat="1" ht="15.75" customHeight="1">
      <c r="A9" s="3" t="s">
        <v>108</v>
      </c>
      <c r="B9" s="21">
        <v>698</v>
      </c>
      <c r="C9" s="21">
        <v>2665</v>
      </c>
      <c r="D9" s="55">
        <v>0.261913696</v>
      </c>
      <c r="E9" s="21">
        <v>335</v>
      </c>
      <c r="F9" s="21">
        <v>1591</v>
      </c>
      <c r="G9" s="55">
        <v>0.21</v>
      </c>
      <c r="H9" s="11">
        <v>3</v>
      </c>
      <c r="I9" s="11">
        <v>2</v>
      </c>
      <c r="J9" s="43">
        <v>1.5</v>
      </c>
    </row>
    <row r="10" spans="1:10" s="5" customFormat="1" ht="15.75" customHeight="1">
      <c r="A10" s="3" t="s">
        <v>109</v>
      </c>
      <c r="B10" s="21">
        <v>679</v>
      </c>
      <c r="C10" s="21">
        <v>2700</v>
      </c>
      <c r="D10" s="55">
        <v>0.251481481</v>
      </c>
      <c r="E10" s="21">
        <v>299</v>
      </c>
      <c r="F10" s="21">
        <v>1623</v>
      </c>
      <c r="G10" s="55">
        <v>0.18</v>
      </c>
      <c r="H10" s="11">
        <v>4</v>
      </c>
      <c r="I10" s="11">
        <v>0</v>
      </c>
      <c r="J10" s="43">
        <v>0</v>
      </c>
    </row>
    <row r="11" spans="1:10" s="5" customFormat="1" ht="15.75" customHeight="1">
      <c r="A11" s="3" t="s">
        <v>110</v>
      </c>
      <c r="B11" s="21">
        <v>2005</v>
      </c>
      <c r="C11" s="21">
        <v>1351</v>
      </c>
      <c r="D11" s="55">
        <v>1.484085862</v>
      </c>
      <c r="E11" s="21">
        <v>1283</v>
      </c>
      <c r="F11" s="21">
        <v>644</v>
      </c>
      <c r="G11" s="55">
        <v>1.99</v>
      </c>
      <c r="H11" s="11">
        <v>2</v>
      </c>
      <c r="I11" s="11">
        <v>0</v>
      </c>
      <c r="J11" s="43">
        <v>0</v>
      </c>
    </row>
    <row r="12" spans="1:10" s="5" customFormat="1" ht="15.75" customHeight="1">
      <c r="A12" s="3" t="s">
        <v>111</v>
      </c>
      <c r="B12" s="21">
        <v>1175</v>
      </c>
      <c r="C12" s="21">
        <v>2249</v>
      </c>
      <c r="D12" s="55">
        <v>0.522454424</v>
      </c>
      <c r="E12" s="21">
        <v>716</v>
      </c>
      <c r="F12" s="21">
        <v>1221</v>
      </c>
      <c r="G12" s="55">
        <v>0.59</v>
      </c>
      <c r="H12" s="11">
        <v>0</v>
      </c>
      <c r="I12" s="11">
        <v>1</v>
      </c>
      <c r="J12" s="43">
        <v>0</v>
      </c>
    </row>
    <row r="13" spans="1:10" s="5" customFormat="1" ht="15.75" customHeight="1">
      <c r="A13" s="3" t="s">
        <v>112</v>
      </c>
      <c r="B13" s="21">
        <v>1792</v>
      </c>
      <c r="C13" s="21">
        <v>1673</v>
      </c>
      <c r="D13" s="55">
        <v>1.071129707</v>
      </c>
      <c r="E13" s="21">
        <v>1116</v>
      </c>
      <c r="F13" s="21">
        <v>823</v>
      </c>
      <c r="G13" s="55">
        <v>1.36</v>
      </c>
      <c r="H13" s="11">
        <v>0</v>
      </c>
      <c r="I13" s="11">
        <v>0</v>
      </c>
      <c r="J13" s="43">
        <v>0</v>
      </c>
    </row>
    <row r="14" spans="1:10" s="5" customFormat="1" ht="15.75" customHeight="1">
      <c r="A14" s="3" t="s">
        <v>115</v>
      </c>
      <c r="B14" s="21">
        <v>1148</v>
      </c>
      <c r="C14" s="21">
        <v>2345</v>
      </c>
      <c r="D14" s="55">
        <v>0.49</v>
      </c>
      <c r="E14" s="21">
        <v>659</v>
      </c>
      <c r="F14" s="21">
        <v>1281</v>
      </c>
      <c r="G14" s="55">
        <v>0.51</v>
      </c>
      <c r="H14" s="11">
        <v>0</v>
      </c>
      <c r="I14" s="11">
        <v>0</v>
      </c>
      <c r="J14" s="43">
        <v>0</v>
      </c>
    </row>
    <row r="15" spans="1:10" s="5" customFormat="1" ht="15.75" customHeight="1">
      <c r="A15" s="3" t="s">
        <v>116</v>
      </c>
      <c r="B15" s="21">
        <v>1992</v>
      </c>
      <c r="C15" s="21">
        <v>986</v>
      </c>
      <c r="D15" s="55">
        <v>2.020283976</v>
      </c>
      <c r="E15" s="21">
        <v>1421</v>
      </c>
      <c r="F15" s="21">
        <v>519</v>
      </c>
      <c r="G15" s="55">
        <v>2.74</v>
      </c>
      <c r="H15" s="11">
        <v>2</v>
      </c>
      <c r="I15" s="11">
        <v>0</v>
      </c>
      <c r="J15" s="43">
        <v>0</v>
      </c>
    </row>
    <row r="16" spans="1:10" s="5" customFormat="1" ht="15.75" customHeight="1">
      <c r="A16" s="3" t="s">
        <v>114</v>
      </c>
      <c r="B16" s="21">
        <v>1215</v>
      </c>
      <c r="C16" s="21">
        <v>1743</v>
      </c>
      <c r="D16" s="55">
        <v>0.69707401</v>
      </c>
      <c r="E16" s="21">
        <v>623</v>
      </c>
      <c r="F16" s="21">
        <v>1315</v>
      </c>
      <c r="G16" s="55">
        <v>0.47</v>
      </c>
      <c r="H16" s="11">
        <v>0</v>
      </c>
      <c r="I16" s="11">
        <v>0</v>
      </c>
      <c r="J16" s="43">
        <v>0</v>
      </c>
    </row>
    <row r="17" spans="1:10" s="5" customFormat="1" ht="15.75" customHeight="1">
      <c r="A17" s="3" t="s">
        <v>113</v>
      </c>
      <c r="B17" s="21">
        <v>335</v>
      </c>
      <c r="C17" s="21">
        <v>2980</v>
      </c>
      <c r="D17" s="55">
        <v>0.112416107</v>
      </c>
      <c r="E17" s="21">
        <v>135</v>
      </c>
      <c r="F17" s="21">
        <v>1821</v>
      </c>
      <c r="G17" s="55">
        <v>0.07</v>
      </c>
      <c r="H17" s="11">
        <v>0</v>
      </c>
      <c r="I17" s="11">
        <v>0</v>
      </c>
      <c r="J17" s="43">
        <v>0</v>
      </c>
    </row>
    <row r="18" spans="1:6" s="5" customFormat="1" ht="19.5" customHeight="1">
      <c r="A18" s="492" t="s">
        <v>403</v>
      </c>
      <c r="B18" s="492"/>
      <c r="C18" s="492"/>
      <c r="D18" s="492"/>
      <c r="E18" s="492"/>
      <c r="F18" s="492"/>
    </row>
    <row r="19" spans="1:6" s="5" customFormat="1" ht="18" customHeight="1">
      <c r="A19" s="492" t="s">
        <v>733</v>
      </c>
      <c r="B19" s="492"/>
      <c r="C19" s="492"/>
      <c r="D19" s="492"/>
      <c r="E19" s="492"/>
      <c r="F19" s="492"/>
    </row>
    <row r="20" spans="1:6" s="5" customFormat="1" ht="18" customHeight="1">
      <c r="A20" s="492" t="s">
        <v>154</v>
      </c>
      <c r="B20" s="492"/>
      <c r="C20" s="492"/>
      <c r="D20" s="492"/>
      <c r="E20" s="492"/>
      <c r="F20" s="492"/>
    </row>
    <row r="21" s="5" customFormat="1" ht="27" customHeight="1"/>
  </sheetData>
  <sheetProtection/>
  <mergeCells count="8">
    <mergeCell ref="H2:J2"/>
    <mergeCell ref="A18:F18"/>
    <mergeCell ref="A20:F20"/>
    <mergeCell ref="A19:F19"/>
    <mergeCell ref="A1:G1"/>
    <mergeCell ref="A2:A3"/>
    <mergeCell ref="B2:D2"/>
    <mergeCell ref="E2:G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1" sqref="A1:G1"/>
    </sheetView>
  </sheetViews>
  <sheetFormatPr defaultColWidth="9.140625" defaultRowHeight="12.75"/>
  <cols>
    <col min="1" max="1" width="9.8515625" style="0" bestFit="1" customWidth="1"/>
    <col min="2" max="10" width="13.57421875" style="0" bestFit="1" customWidth="1"/>
    <col min="11" max="11" width="4.7109375" style="0" bestFit="1" customWidth="1"/>
  </cols>
  <sheetData>
    <row r="1" spans="1:7" ht="13.5" customHeight="1">
      <c r="A1" s="488" t="s">
        <v>404</v>
      </c>
      <c r="B1" s="488"/>
      <c r="C1" s="488"/>
      <c r="D1" s="488"/>
      <c r="E1" s="488"/>
      <c r="F1" s="488"/>
      <c r="G1" s="488"/>
    </row>
    <row r="2" spans="1:10" s="5" customFormat="1" ht="27.75" customHeight="1">
      <c r="A2" s="502" t="s">
        <v>405</v>
      </c>
      <c r="B2" s="496" t="s">
        <v>161</v>
      </c>
      <c r="C2" s="579"/>
      <c r="D2" s="497"/>
      <c r="E2" s="496" t="s">
        <v>162</v>
      </c>
      <c r="F2" s="579"/>
      <c r="G2" s="497"/>
      <c r="H2" s="496" t="s">
        <v>163</v>
      </c>
      <c r="I2" s="579"/>
      <c r="J2" s="497"/>
    </row>
    <row r="3" spans="1:10" s="5" customFormat="1" ht="39" customHeight="1">
      <c r="A3" s="504"/>
      <c r="B3" s="9" t="s">
        <v>406</v>
      </c>
      <c r="C3" s="9" t="s">
        <v>208</v>
      </c>
      <c r="D3" s="9" t="s">
        <v>407</v>
      </c>
      <c r="E3" s="9" t="s">
        <v>406</v>
      </c>
      <c r="F3" s="9" t="s">
        <v>208</v>
      </c>
      <c r="G3" s="9" t="s">
        <v>407</v>
      </c>
      <c r="H3" s="9" t="s">
        <v>406</v>
      </c>
      <c r="I3" s="9" t="s">
        <v>208</v>
      </c>
      <c r="J3" s="9" t="s">
        <v>407</v>
      </c>
    </row>
    <row r="4" spans="1:10" s="5" customFormat="1" ht="18" customHeight="1">
      <c r="A4" s="3" t="s">
        <v>28</v>
      </c>
      <c r="B4" s="21">
        <v>5262</v>
      </c>
      <c r="C4" s="21">
        <v>4086</v>
      </c>
      <c r="D4" s="56">
        <v>77.65108323831242</v>
      </c>
      <c r="E4" s="21">
        <v>1931</v>
      </c>
      <c r="F4" s="21">
        <v>1922</v>
      </c>
      <c r="G4" s="56">
        <v>99.53392024857587</v>
      </c>
      <c r="H4" s="11">
        <v>287</v>
      </c>
      <c r="I4" s="11">
        <v>8</v>
      </c>
      <c r="J4" s="43">
        <v>2.7874564459930316</v>
      </c>
    </row>
    <row r="5" spans="1:10" s="5" customFormat="1" ht="18" customHeight="1">
      <c r="A5" s="3" t="s">
        <v>29</v>
      </c>
      <c r="B5" s="21">
        <v>5377</v>
      </c>
      <c r="C5" s="21">
        <v>4089</v>
      </c>
      <c r="D5" s="56">
        <v>76.04612237307049</v>
      </c>
      <c r="E5" s="21">
        <v>1949</v>
      </c>
      <c r="F5" s="21">
        <v>1989</v>
      </c>
      <c r="G5" s="56">
        <v>102.05233453052847</v>
      </c>
      <c r="H5" s="11">
        <v>295</v>
      </c>
      <c r="I5" s="11">
        <v>15</v>
      </c>
      <c r="J5" s="43">
        <v>5.084745762711865</v>
      </c>
    </row>
    <row r="6" spans="1:10" s="5" customFormat="1" ht="18" customHeight="1">
      <c r="A6" s="3" t="s">
        <v>105</v>
      </c>
      <c r="B6" s="21">
        <v>5282</v>
      </c>
      <c r="C6" s="21">
        <v>3580</v>
      </c>
      <c r="D6" s="56">
        <v>67.77735706171904</v>
      </c>
      <c r="E6" s="21">
        <v>1938</v>
      </c>
      <c r="F6" s="21">
        <v>1856</v>
      </c>
      <c r="G6" s="56">
        <v>95.7688338493292</v>
      </c>
      <c r="H6" s="11">
        <v>286</v>
      </c>
      <c r="I6" s="11">
        <v>6</v>
      </c>
      <c r="J6" s="43">
        <v>2.097902097902098</v>
      </c>
    </row>
    <row r="7" spans="1:10" s="5" customFormat="1" ht="18" customHeight="1">
      <c r="A7" s="3" t="s">
        <v>106</v>
      </c>
      <c r="B7" s="21">
        <v>5292</v>
      </c>
      <c r="C7" s="21">
        <v>3587</v>
      </c>
      <c r="D7" s="56">
        <v>67.78155706727135</v>
      </c>
      <c r="E7" s="21">
        <v>1942</v>
      </c>
      <c r="F7" s="21">
        <v>1860</v>
      </c>
      <c r="G7" s="56">
        <v>95.77754891864058</v>
      </c>
      <c r="H7" s="11">
        <v>288</v>
      </c>
      <c r="I7" s="11">
        <v>5</v>
      </c>
      <c r="J7" s="43">
        <v>1.7361111111111112</v>
      </c>
    </row>
    <row r="8" spans="1:10" s="5" customFormat="1" ht="18" customHeight="1">
      <c r="A8" s="3" t="s">
        <v>107</v>
      </c>
      <c r="B8" s="21">
        <v>5301</v>
      </c>
      <c r="C8" s="21">
        <v>3519</v>
      </c>
      <c r="D8" s="56">
        <v>66.383701188455</v>
      </c>
      <c r="E8" s="21">
        <v>1945</v>
      </c>
      <c r="F8" s="21">
        <v>1864</v>
      </c>
      <c r="G8" s="56">
        <v>95.83547557840618</v>
      </c>
      <c r="H8" s="11">
        <v>288</v>
      </c>
      <c r="I8" s="11">
        <v>8</v>
      </c>
      <c r="J8" s="43">
        <v>2.7777777777777777</v>
      </c>
    </row>
    <row r="9" spans="1:10" s="5" customFormat="1" ht="18" customHeight="1">
      <c r="A9" s="3" t="s">
        <v>108</v>
      </c>
      <c r="B9" s="21">
        <v>5312</v>
      </c>
      <c r="C9" s="21">
        <v>3561</v>
      </c>
      <c r="D9" s="56">
        <v>67.03689759036145</v>
      </c>
      <c r="E9" s="21">
        <v>1950</v>
      </c>
      <c r="F9" s="21">
        <v>1868</v>
      </c>
      <c r="G9" s="56">
        <v>95.7948717948718</v>
      </c>
      <c r="H9" s="11">
        <v>288</v>
      </c>
      <c r="I9" s="11">
        <v>7</v>
      </c>
      <c r="J9" s="43">
        <v>2.430555555555556</v>
      </c>
    </row>
    <row r="10" spans="1:10" s="5" customFormat="1" ht="18" customHeight="1">
      <c r="A10" s="3" t="s">
        <v>109</v>
      </c>
      <c r="B10" s="21">
        <v>5317</v>
      </c>
      <c r="C10" s="21">
        <v>3522</v>
      </c>
      <c r="D10" s="56">
        <v>66.24036110588678</v>
      </c>
      <c r="E10" s="21">
        <v>1952</v>
      </c>
      <c r="F10" s="21">
        <v>1873</v>
      </c>
      <c r="G10" s="56">
        <v>95.95286885245902</v>
      </c>
      <c r="H10" s="11">
        <v>288</v>
      </c>
      <c r="I10" s="11">
        <v>3</v>
      </c>
      <c r="J10" s="43">
        <v>1.0416666666666665</v>
      </c>
    </row>
    <row r="11" spans="1:10" s="5" customFormat="1" ht="18" customHeight="1">
      <c r="A11" s="3" t="s">
        <v>110</v>
      </c>
      <c r="B11" s="21">
        <v>5332</v>
      </c>
      <c r="C11" s="21">
        <v>3537</v>
      </c>
      <c r="D11" s="56">
        <v>66.33533383345836</v>
      </c>
      <c r="E11" s="21">
        <v>1955</v>
      </c>
      <c r="F11" s="21">
        <v>1885</v>
      </c>
      <c r="G11" s="56">
        <v>96.41943734015345</v>
      </c>
      <c r="H11" s="11">
        <v>289</v>
      </c>
      <c r="I11" s="11">
        <v>4</v>
      </c>
      <c r="J11" s="43">
        <v>1.384083044982699</v>
      </c>
    </row>
    <row r="12" spans="1:10" s="5" customFormat="1" ht="18" customHeight="1">
      <c r="A12" s="3" t="s">
        <v>111</v>
      </c>
      <c r="B12" s="21">
        <v>5342</v>
      </c>
      <c r="C12" s="21">
        <v>3669</v>
      </c>
      <c r="D12" s="56">
        <v>68.68214152002994</v>
      </c>
      <c r="E12" s="21">
        <v>1949</v>
      </c>
      <c r="F12" s="21">
        <v>1889</v>
      </c>
      <c r="G12" s="56">
        <v>96.9214982042073</v>
      </c>
      <c r="H12" s="11">
        <v>288</v>
      </c>
      <c r="I12" s="11">
        <v>3</v>
      </c>
      <c r="J12" s="43">
        <v>1.0416666666666665</v>
      </c>
    </row>
    <row r="13" spans="1:10" s="5" customFormat="1" ht="18" customHeight="1">
      <c r="A13" s="3" t="s">
        <v>112</v>
      </c>
      <c r="B13" s="21">
        <v>5344</v>
      </c>
      <c r="C13" s="21">
        <v>3643</v>
      </c>
      <c r="D13" s="56">
        <v>68.16991017964071</v>
      </c>
      <c r="E13" s="21">
        <v>1951</v>
      </c>
      <c r="F13" s="21">
        <v>1880</v>
      </c>
      <c r="G13" s="56">
        <v>96.3608405945669</v>
      </c>
      <c r="H13" s="11">
        <v>288</v>
      </c>
      <c r="I13" s="11">
        <v>2</v>
      </c>
      <c r="J13" s="43">
        <v>0.6944444444444444</v>
      </c>
    </row>
    <row r="14" spans="1:10" s="5" customFormat="1" ht="18" customHeight="1">
      <c r="A14" s="3" t="s">
        <v>115</v>
      </c>
      <c r="B14" s="21">
        <v>5352</v>
      </c>
      <c r="C14" s="21">
        <v>3643</v>
      </c>
      <c r="D14" s="56">
        <v>68.06801195814649</v>
      </c>
      <c r="E14" s="21">
        <v>1955</v>
      </c>
      <c r="F14" s="21">
        <v>1880</v>
      </c>
      <c r="G14" s="56">
        <v>96.16368286445012</v>
      </c>
      <c r="H14" s="11">
        <v>290</v>
      </c>
      <c r="I14" s="11">
        <v>3</v>
      </c>
      <c r="J14" s="43">
        <v>1.0344827586206897</v>
      </c>
    </row>
    <row r="15" spans="1:10" s="5" customFormat="1" ht="18" customHeight="1">
      <c r="A15" s="3" t="s">
        <v>116</v>
      </c>
      <c r="B15" s="21">
        <v>5366</v>
      </c>
      <c r="C15" s="21">
        <v>3592</v>
      </c>
      <c r="D15" s="56">
        <v>66.93999254565784</v>
      </c>
      <c r="E15" s="21">
        <v>1959</v>
      </c>
      <c r="F15" s="21">
        <v>1878</v>
      </c>
      <c r="G15" s="56">
        <v>95.86523736600306</v>
      </c>
      <c r="H15" s="11">
        <v>293</v>
      </c>
      <c r="I15" s="11">
        <v>3</v>
      </c>
      <c r="J15" s="43">
        <v>1.023890784982935</v>
      </c>
    </row>
    <row r="16" spans="1:10" s="5" customFormat="1" ht="18" customHeight="1">
      <c r="A16" s="3" t="s">
        <v>114</v>
      </c>
      <c r="B16" s="21">
        <v>5352</v>
      </c>
      <c r="C16" s="21">
        <v>3529</v>
      </c>
      <c r="D16" s="56">
        <v>65.93796711509717</v>
      </c>
      <c r="E16" s="21">
        <v>1961</v>
      </c>
      <c r="F16" s="21">
        <v>1886</v>
      </c>
      <c r="G16" s="56">
        <v>96.1754207037226</v>
      </c>
      <c r="H16" s="11">
        <v>294</v>
      </c>
      <c r="I16" s="11">
        <v>1</v>
      </c>
      <c r="J16" s="43">
        <v>0.3401360544217687</v>
      </c>
    </row>
    <row r="17" spans="1:10" s="5" customFormat="1" ht="18" customHeight="1">
      <c r="A17" s="3" t="s">
        <v>113</v>
      </c>
      <c r="B17" s="21">
        <v>5377</v>
      </c>
      <c r="C17" s="21">
        <v>3452</v>
      </c>
      <c r="D17" s="56">
        <v>64.1993676771434</v>
      </c>
      <c r="E17" s="21">
        <v>1949</v>
      </c>
      <c r="F17" s="21">
        <v>1907</v>
      </c>
      <c r="G17" s="56">
        <v>97.8450487429451</v>
      </c>
      <c r="H17" s="11">
        <v>295</v>
      </c>
      <c r="I17" s="11">
        <v>5</v>
      </c>
      <c r="J17" s="43">
        <v>1.694915254237288</v>
      </c>
    </row>
    <row r="18" spans="1:7" s="5" customFormat="1" ht="15" customHeight="1">
      <c r="A18" s="551" t="s">
        <v>732</v>
      </c>
      <c r="B18" s="551"/>
      <c r="C18" s="551"/>
      <c r="D18" s="551"/>
      <c r="E18" s="551"/>
      <c r="F18" s="551"/>
      <c r="G18" s="551"/>
    </row>
    <row r="19" spans="1:7" s="5" customFormat="1" ht="13.5" customHeight="1">
      <c r="A19" s="551" t="s">
        <v>154</v>
      </c>
      <c r="B19" s="551"/>
      <c r="C19" s="551"/>
      <c r="D19" s="551"/>
      <c r="E19" s="551"/>
      <c r="F19" s="551"/>
      <c r="G19" s="551"/>
    </row>
    <row r="20" s="5" customFormat="1" ht="27.75" customHeight="1"/>
  </sheetData>
  <sheetProtection/>
  <mergeCells count="7">
    <mergeCell ref="A19:G19"/>
    <mergeCell ref="A1:G1"/>
    <mergeCell ref="A2:A3"/>
    <mergeCell ref="B2:D2"/>
    <mergeCell ref="E2:G2"/>
    <mergeCell ref="H2:J2"/>
    <mergeCell ref="A18:G18"/>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I17" sqref="I17"/>
    </sheetView>
  </sheetViews>
  <sheetFormatPr defaultColWidth="9.140625" defaultRowHeight="12.75"/>
  <cols>
    <col min="1" max="1" width="7.00390625" style="138" bestFit="1" customWidth="1"/>
    <col min="2" max="2" width="35.140625" style="138" bestFit="1" customWidth="1"/>
    <col min="3" max="9" width="14.7109375" style="138" bestFit="1" customWidth="1"/>
    <col min="10" max="10" width="11.7109375" style="138" bestFit="1" customWidth="1"/>
    <col min="11" max="16384" width="9.140625" style="138" customWidth="1"/>
  </cols>
  <sheetData>
    <row r="1" spans="1:10" ht="17.25">
      <c r="A1" s="490" t="s">
        <v>779</v>
      </c>
      <c r="B1" s="490"/>
      <c r="C1" s="490"/>
      <c r="D1" s="490"/>
      <c r="E1" s="490"/>
      <c r="F1" s="490"/>
      <c r="G1" s="490"/>
      <c r="H1" s="490"/>
      <c r="I1" s="490"/>
      <c r="J1" s="490"/>
    </row>
    <row r="2" spans="1:10" s="140" customFormat="1" ht="45">
      <c r="A2" s="139" t="s">
        <v>63</v>
      </c>
      <c r="B2" s="139" t="s">
        <v>64</v>
      </c>
      <c r="C2" s="139" t="s">
        <v>65</v>
      </c>
      <c r="D2" s="139" t="s">
        <v>66</v>
      </c>
      <c r="E2" s="139" t="s">
        <v>67</v>
      </c>
      <c r="F2" s="139" t="s">
        <v>68</v>
      </c>
      <c r="G2" s="139" t="s">
        <v>69</v>
      </c>
      <c r="H2" s="139" t="s">
        <v>70</v>
      </c>
      <c r="I2" s="139" t="s">
        <v>71</v>
      </c>
      <c r="J2" s="139" t="s">
        <v>72</v>
      </c>
    </row>
    <row r="3" spans="1:10" s="140" customFormat="1" ht="15">
      <c r="A3" s="141">
        <v>1</v>
      </c>
      <c r="B3" s="142" t="s">
        <v>73</v>
      </c>
      <c r="C3" s="143">
        <v>43893</v>
      </c>
      <c r="D3" s="143" t="s">
        <v>74</v>
      </c>
      <c r="E3" s="144" t="s">
        <v>75</v>
      </c>
      <c r="F3" s="145">
        <v>11290142</v>
      </c>
      <c r="G3" s="146">
        <v>2</v>
      </c>
      <c r="H3" s="146">
        <v>308</v>
      </c>
      <c r="I3" s="146">
        <v>310</v>
      </c>
      <c r="J3" s="147">
        <v>349.994402</v>
      </c>
    </row>
    <row r="4" spans="1:10" s="140" customFormat="1" ht="15">
      <c r="A4" s="141">
        <v>2</v>
      </c>
      <c r="B4" s="142" t="s">
        <v>79</v>
      </c>
      <c r="C4" s="143">
        <v>43902</v>
      </c>
      <c r="D4" s="143" t="s">
        <v>74</v>
      </c>
      <c r="E4" s="144" t="s">
        <v>75</v>
      </c>
      <c r="F4" s="145">
        <v>7666390</v>
      </c>
      <c r="G4" s="146">
        <v>10</v>
      </c>
      <c r="H4" s="146">
        <v>10</v>
      </c>
      <c r="I4" s="146">
        <v>20</v>
      </c>
      <c r="J4" s="147">
        <v>15.33278</v>
      </c>
    </row>
    <row r="5" spans="1:10" s="140" customFormat="1" ht="15">
      <c r="A5" s="141">
        <v>3</v>
      </c>
      <c r="B5" s="142" t="s">
        <v>80</v>
      </c>
      <c r="C5" s="143">
        <v>43903</v>
      </c>
      <c r="D5" s="143" t="s">
        <v>74</v>
      </c>
      <c r="E5" s="144" t="s">
        <v>75</v>
      </c>
      <c r="F5" s="145">
        <v>2347990</v>
      </c>
      <c r="G5" s="146">
        <v>10</v>
      </c>
      <c r="H5" s="146">
        <v>26</v>
      </c>
      <c r="I5" s="146">
        <v>36</v>
      </c>
      <c r="J5" s="147">
        <v>8.452764</v>
      </c>
    </row>
    <row r="6" spans="1:10" s="140" customFormat="1" ht="15">
      <c r="A6" s="141">
        <v>4</v>
      </c>
      <c r="B6" s="142" t="s">
        <v>78</v>
      </c>
      <c r="C6" s="143">
        <v>43895</v>
      </c>
      <c r="D6" s="143" t="s">
        <v>780</v>
      </c>
      <c r="E6" s="144" t="s">
        <v>75</v>
      </c>
      <c r="F6" s="145">
        <v>3840000</v>
      </c>
      <c r="G6" s="146">
        <v>10</v>
      </c>
      <c r="H6" s="146">
        <v>8</v>
      </c>
      <c r="I6" s="146">
        <v>18</v>
      </c>
      <c r="J6" s="147">
        <v>6.91</v>
      </c>
    </row>
    <row r="7" spans="1:10" s="140" customFormat="1" ht="15">
      <c r="A7" s="141">
        <v>5</v>
      </c>
      <c r="B7" s="142" t="s">
        <v>81</v>
      </c>
      <c r="C7" s="143">
        <v>43907</v>
      </c>
      <c r="D7" s="143" t="s">
        <v>780</v>
      </c>
      <c r="E7" s="144" t="s">
        <v>75</v>
      </c>
      <c r="F7" s="145">
        <v>1365000</v>
      </c>
      <c r="G7" s="146">
        <v>10</v>
      </c>
      <c r="H7" s="146">
        <v>26</v>
      </c>
      <c r="I7" s="146">
        <v>36</v>
      </c>
      <c r="J7" s="147">
        <v>4.91</v>
      </c>
    </row>
    <row r="8" spans="1:10" s="140" customFormat="1" ht="15">
      <c r="A8" s="141">
        <v>6</v>
      </c>
      <c r="B8" s="142" t="s">
        <v>82</v>
      </c>
      <c r="C8" s="143">
        <v>43909</v>
      </c>
      <c r="D8" s="143" t="s">
        <v>780</v>
      </c>
      <c r="E8" s="144" t="s">
        <v>75</v>
      </c>
      <c r="F8" s="145">
        <v>400000</v>
      </c>
      <c r="G8" s="146">
        <v>10</v>
      </c>
      <c r="H8" s="146">
        <v>41</v>
      </c>
      <c r="I8" s="146">
        <v>51</v>
      </c>
      <c r="J8" s="147">
        <v>2.04</v>
      </c>
    </row>
    <row r="9" spans="1:10" s="140" customFormat="1" ht="15">
      <c r="A9" s="141">
        <v>7</v>
      </c>
      <c r="B9" s="142" t="s">
        <v>83</v>
      </c>
      <c r="C9" s="143">
        <v>43921</v>
      </c>
      <c r="D9" s="143" t="s">
        <v>780</v>
      </c>
      <c r="E9" s="144" t="s">
        <v>75</v>
      </c>
      <c r="F9" s="145">
        <v>1200000</v>
      </c>
      <c r="G9" s="146">
        <v>10</v>
      </c>
      <c r="H9" s="146">
        <v>10</v>
      </c>
      <c r="I9" s="146">
        <v>20</v>
      </c>
      <c r="J9" s="147">
        <v>2.4</v>
      </c>
    </row>
    <row r="10" spans="1:10" s="140" customFormat="1" ht="15">
      <c r="A10" s="141">
        <v>8</v>
      </c>
      <c r="B10" s="142" t="s">
        <v>76</v>
      </c>
      <c r="C10" s="143">
        <v>43895</v>
      </c>
      <c r="D10" s="143" t="s">
        <v>77</v>
      </c>
      <c r="E10" s="144" t="s">
        <v>75</v>
      </c>
      <c r="F10" s="145">
        <v>137149314</v>
      </c>
      <c r="G10" s="146">
        <v>10</v>
      </c>
      <c r="H10" s="146">
        <v>745</v>
      </c>
      <c r="I10" s="146">
        <v>755</v>
      </c>
      <c r="J10" s="147">
        <v>10340.8</v>
      </c>
    </row>
    <row r="11" spans="1:6" s="140" customFormat="1" ht="15">
      <c r="A11" s="491" t="s">
        <v>84</v>
      </c>
      <c r="B11" s="491"/>
      <c r="C11" s="491"/>
      <c r="D11" s="491"/>
      <c r="E11" s="491"/>
      <c r="F11" s="491"/>
    </row>
    <row r="12" spans="1:6" s="140" customFormat="1" ht="15">
      <c r="A12" s="491" t="s">
        <v>85</v>
      </c>
      <c r="B12" s="491"/>
      <c r="C12" s="491"/>
      <c r="D12" s="491"/>
      <c r="E12" s="491"/>
      <c r="F12" s="491"/>
    </row>
    <row r="13" s="140" customFormat="1" ht="15"/>
  </sheetData>
  <sheetProtection/>
  <mergeCells count="3">
    <mergeCell ref="A1:J1"/>
    <mergeCell ref="A11:F11"/>
    <mergeCell ref="A12:F1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M11" sqref="M11"/>
    </sheetView>
  </sheetViews>
  <sheetFormatPr defaultColWidth="9.140625" defaultRowHeight="12.75"/>
  <cols>
    <col min="1" max="8" width="14.7109375" style="0" bestFit="1" customWidth="1"/>
    <col min="9" max="9" width="4.7109375" style="0" bestFit="1" customWidth="1"/>
  </cols>
  <sheetData>
    <row r="1" spans="1:3" ht="15.75" customHeight="1">
      <c r="A1" s="255" t="s">
        <v>11</v>
      </c>
      <c r="B1" s="255"/>
      <c r="C1" s="255"/>
    </row>
    <row r="2" spans="1:8" s="5" customFormat="1" ht="38.25" customHeight="1">
      <c r="A2" s="7" t="s">
        <v>96</v>
      </c>
      <c r="B2" s="9" t="s">
        <v>408</v>
      </c>
      <c r="C2" s="9" t="s">
        <v>409</v>
      </c>
      <c r="D2" s="9" t="s">
        <v>410</v>
      </c>
      <c r="E2" s="9" t="s">
        <v>411</v>
      </c>
      <c r="F2" s="9" t="s">
        <v>412</v>
      </c>
      <c r="G2" s="9" t="s">
        <v>413</v>
      </c>
      <c r="H2" s="9" t="s">
        <v>414</v>
      </c>
    </row>
    <row r="3" spans="1:8" s="5" customFormat="1" ht="18" customHeight="1">
      <c r="A3" s="3" t="s">
        <v>28</v>
      </c>
      <c r="B3" s="57">
        <v>0.76505508</v>
      </c>
      <c r="C3" s="57">
        <v>0.792606731</v>
      </c>
      <c r="D3" s="57">
        <v>0.802146086</v>
      </c>
      <c r="E3" s="57">
        <v>0.782377305</v>
      </c>
      <c r="F3" s="57">
        <v>1.020970889</v>
      </c>
      <c r="G3" s="57">
        <v>0.80626923</v>
      </c>
      <c r="H3" s="57">
        <v>0.77</v>
      </c>
    </row>
    <row r="4" spans="1:8" s="5" customFormat="1" ht="18" customHeight="1">
      <c r="A4" s="3" t="s">
        <v>29</v>
      </c>
      <c r="B4" s="57">
        <v>1.77</v>
      </c>
      <c r="C4" s="57">
        <v>1.74</v>
      </c>
      <c r="D4" s="57">
        <v>1.7</v>
      </c>
      <c r="E4" s="57">
        <v>1.745669786</v>
      </c>
      <c r="F4" s="57">
        <v>1.619683409</v>
      </c>
      <c r="G4" s="57">
        <v>1.684795809</v>
      </c>
      <c r="H4" s="57">
        <v>1.71</v>
      </c>
    </row>
    <row r="5" spans="1:8" s="5" customFormat="1" ht="18" customHeight="1">
      <c r="A5" s="3" t="s">
        <v>105</v>
      </c>
      <c r="B5" s="57">
        <v>0.687964377</v>
      </c>
      <c r="C5" s="57">
        <v>0.644566523</v>
      </c>
      <c r="D5" s="57">
        <v>0.612639879</v>
      </c>
      <c r="E5" s="57">
        <v>0.662853541</v>
      </c>
      <c r="F5" s="57">
        <v>0.572293878</v>
      </c>
      <c r="G5" s="57">
        <v>0.602038053</v>
      </c>
      <c r="H5" s="57">
        <v>0.71</v>
      </c>
    </row>
    <row r="6" spans="1:8" s="5" customFormat="1" ht="18" customHeight="1">
      <c r="A6" s="3" t="s">
        <v>106</v>
      </c>
      <c r="B6" s="57">
        <v>1.137299669</v>
      </c>
      <c r="C6" s="57">
        <v>1.126350589</v>
      </c>
      <c r="D6" s="57">
        <v>1.120876719</v>
      </c>
      <c r="E6" s="57">
        <v>1.101307101</v>
      </c>
      <c r="F6" s="57">
        <v>1.088314397</v>
      </c>
      <c r="G6" s="57">
        <v>1.095658058</v>
      </c>
      <c r="H6" s="57">
        <v>1.13</v>
      </c>
    </row>
    <row r="7" spans="1:8" s="5" customFormat="1" ht="18" customHeight="1">
      <c r="A7" s="3" t="s">
        <v>107</v>
      </c>
      <c r="B7" s="57">
        <v>0.764325746</v>
      </c>
      <c r="C7" s="57">
        <v>0.770274143</v>
      </c>
      <c r="D7" s="57">
        <v>0.74200056</v>
      </c>
      <c r="E7" s="57">
        <v>0.747991223</v>
      </c>
      <c r="F7" s="57">
        <v>0.882455255</v>
      </c>
      <c r="G7" s="57">
        <v>0.724408811</v>
      </c>
      <c r="H7" s="57">
        <v>0.76</v>
      </c>
    </row>
    <row r="8" spans="1:8" s="5" customFormat="1" ht="18" customHeight="1">
      <c r="A8" s="3" t="s">
        <v>108</v>
      </c>
      <c r="B8" s="57">
        <v>0.690728028</v>
      </c>
      <c r="C8" s="57">
        <v>0.762465944</v>
      </c>
      <c r="D8" s="57">
        <v>0.771785623</v>
      </c>
      <c r="E8" s="57">
        <v>0.721825848</v>
      </c>
      <c r="F8" s="57">
        <v>0.969748138</v>
      </c>
      <c r="G8" s="57">
        <v>0.758832503</v>
      </c>
      <c r="H8" s="57">
        <v>0.7</v>
      </c>
    </row>
    <row r="9" spans="1:8" s="5" customFormat="1" ht="18" customHeight="1">
      <c r="A9" s="3" t="s">
        <v>109</v>
      </c>
      <c r="B9" s="57">
        <v>1.057786153</v>
      </c>
      <c r="C9" s="57">
        <v>1.063805515</v>
      </c>
      <c r="D9" s="57">
        <v>1.056366722</v>
      </c>
      <c r="E9" s="57">
        <v>1.038318396</v>
      </c>
      <c r="F9" s="57">
        <v>1.092863886</v>
      </c>
      <c r="G9" s="57">
        <v>1.033864452</v>
      </c>
      <c r="H9" s="57">
        <v>2.12</v>
      </c>
    </row>
    <row r="10" spans="1:8" s="5" customFormat="1" ht="18" customHeight="1">
      <c r="A10" s="3" t="s">
        <v>110</v>
      </c>
      <c r="B10" s="57">
        <v>1.647640597</v>
      </c>
      <c r="C10" s="57">
        <v>1.680717934</v>
      </c>
      <c r="D10" s="57">
        <v>1.636769898</v>
      </c>
      <c r="E10" s="57">
        <v>1.605918901</v>
      </c>
      <c r="F10" s="57">
        <v>1.606361484</v>
      </c>
      <c r="G10" s="57">
        <v>1.58697472</v>
      </c>
      <c r="H10" s="57">
        <v>1.68</v>
      </c>
    </row>
    <row r="11" spans="1:8" s="5" customFormat="1" ht="18" customHeight="1">
      <c r="A11" s="3" t="s">
        <v>111</v>
      </c>
      <c r="B11" s="57">
        <v>0.790139811</v>
      </c>
      <c r="C11" s="57">
        <v>0.7892299</v>
      </c>
      <c r="D11" s="57">
        <v>0.763939302</v>
      </c>
      <c r="E11" s="57">
        <v>0.743333842</v>
      </c>
      <c r="F11" s="57">
        <v>0.879604764</v>
      </c>
      <c r="G11" s="57">
        <v>0.736600485</v>
      </c>
      <c r="H11" s="57">
        <v>1.26</v>
      </c>
    </row>
    <row r="12" spans="1:8" s="5" customFormat="1" ht="18" customHeight="1">
      <c r="A12" s="3" t="s">
        <v>112</v>
      </c>
      <c r="B12" s="57">
        <v>0.522701656</v>
      </c>
      <c r="C12" s="57">
        <v>0.549706357</v>
      </c>
      <c r="D12" s="57">
        <v>0.516787173</v>
      </c>
      <c r="E12" s="57">
        <v>0.516648334</v>
      </c>
      <c r="F12" s="57">
        <v>0.621830565</v>
      </c>
      <c r="G12" s="57">
        <v>0.492166226</v>
      </c>
      <c r="H12" s="57">
        <v>0.53</v>
      </c>
    </row>
    <row r="13" spans="1:8" s="5" customFormat="1" ht="18" customHeight="1">
      <c r="A13" s="3" t="s">
        <v>115</v>
      </c>
      <c r="B13" s="57">
        <v>0.565165031</v>
      </c>
      <c r="C13" s="57">
        <v>0.576885158</v>
      </c>
      <c r="D13" s="57">
        <v>0.544486837</v>
      </c>
      <c r="E13" s="57">
        <v>0.54704309</v>
      </c>
      <c r="F13" s="57">
        <v>0.591022234</v>
      </c>
      <c r="G13" s="57">
        <v>0.528936124</v>
      </c>
      <c r="H13" s="57">
        <v>0.56</v>
      </c>
    </row>
    <row r="14" spans="1:8" s="5" customFormat="1" ht="18" customHeight="1">
      <c r="A14" s="3" t="s">
        <v>116</v>
      </c>
      <c r="B14" s="57">
        <v>0.747558517</v>
      </c>
      <c r="C14" s="57">
        <v>0.779821256</v>
      </c>
      <c r="D14" s="57">
        <v>0.765515399</v>
      </c>
      <c r="E14" s="57">
        <v>0.745756495</v>
      </c>
      <c r="F14" s="57">
        <v>0.834147378</v>
      </c>
      <c r="G14" s="57">
        <v>0.745501932</v>
      </c>
      <c r="H14" s="57">
        <v>0.76</v>
      </c>
    </row>
    <row r="15" spans="1:8" s="5" customFormat="1" ht="18" customHeight="1">
      <c r="A15" s="3" t="s">
        <v>114</v>
      </c>
      <c r="B15" s="57">
        <v>1.306776065</v>
      </c>
      <c r="C15" s="57">
        <v>1.35279677</v>
      </c>
      <c r="D15" s="57">
        <v>1.318141506</v>
      </c>
      <c r="E15" s="57">
        <v>1.308886361</v>
      </c>
      <c r="F15" s="57">
        <v>1.485194175</v>
      </c>
      <c r="G15" s="57">
        <v>1.281048204</v>
      </c>
      <c r="H15" s="57">
        <v>1.32</v>
      </c>
    </row>
    <row r="16" spans="1:8" s="5" customFormat="1" ht="18" customHeight="1">
      <c r="A16" s="3" t="s">
        <v>113</v>
      </c>
      <c r="B16" s="57">
        <v>5.22</v>
      </c>
      <c r="C16" s="57">
        <v>5.02</v>
      </c>
      <c r="D16" s="57">
        <v>4.9</v>
      </c>
      <c r="E16" s="57">
        <v>4.973634509</v>
      </c>
      <c r="F16" s="57">
        <v>4.305536787</v>
      </c>
      <c r="G16" s="57">
        <v>4.730108094</v>
      </c>
      <c r="H16" s="57">
        <v>4.97</v>
      </c>
    </row>
    <row r="17" spans="1:7" s="5" customFormat="1" ht="18" customHeight="1">
      <c r="A17" s="492" t="s">
        <v>416</v>
      </c>
      <c r="B17" s="492"/>
      <c r="C17" s="492"/>
      <c r="D17" s="492"/>
      <c r="E17" s="492"/>
      <c r="F17" s="492"/>
      <c r="G17" s="492"/>
    </row>
    <row r="18" spans="1:7" s="5" customFormat="1" ht="19.5" customHeight="1">
      <c r="A18" s="492" t="s">
        <v>732</v>
      </c>
      <c r="B18" s="492"/>
      <c r="C18" s="492"/>
      <c r="D18" s="492"/>
      <c r="E18" s="492"/>
      <c r="F18" s="492"/>
      <c r="G18" s="492"/>
    </row>
    <row r="19" spans="1:7" s="5" customFormat="1" ht="18" customHeight="1">
      <c r="A19" s="492" t="s">
        <v>415</v>
      </c>
      <c r="B19" s="492"/>
      <c r="C19" s="492"/>
      <c r="D19" s="492"/>
      <c r="E19" s="492"/>
      <c r="F19" s="492"/>
      <c r="G19" s="492"/>
    </row>
    <row r="20" s="5" customFormat="1" ht="27" customHeight="1"/>
  </sheetData>
  <sheetProtection/>
  <mergeCells count="3">
    <mergeCell ref="A18:G18"/>
    <mergeCell ref="A19:G19"/>
    <mergeCell ref="A17:G17"/>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3">
      <selection activeCell="F45" sqref="F45"/>
    </sheetView>
  </sheetViews>
  <sheetFormatPr defaultColWidth="9.140625" defaultRowHeight="12.75"/>
  <cols>
    <col min="1" max="10" width="14.7109375" style="0" bestFit="1" customWidth="1"/>
    <col min="11" max="11" width="14.421875" style="0" bestFit="1" customWidth="1"/>
    <col min="12" max="12" width="15.00390625" style="0" bestFit="1" customWidth="1"/>
    <col min="13" max="16" width="14.7109375" style="0" bestFit="1" customWidth="1"/>
    <col min="17" max="17" width="4.7109375" style="0" bestFit="1" customWidth="1"/>
  </cols>
  <sheetData>
    <row r="1" spans="1:11" ht="14.25" customHeight="1">
      <c r="A1" s="552" t="s">
        <v>12</v>
      </c>
      <c r="B1" s="552"/>
      <c r="C1" s="552"/>
      <c r="D1" s="552"/>
      <c r="E1" s="552"/>
      <c r="F1" s="552"/>
      <c r="G1" s="552"/>
      <c r="H1" s="552"/>
      <c r="I1" s="552"/>
      <c r="J1" s="552"/>
      <c r="K1" s="552"/>
    </row>
    <row r="2" spans="1:16" s="5" customFormat="1" ht="18.75" customHeight="1">
      <c r="A2" s="7" t="s">
        <v>127</v>
      </c>
      <c r="B2" s="508" t="s">
        <v>161</v>
      </c>
      <c r="C2" s="562"/>
      <c r="D2" s="562"/>
      <c r="E2" s="562"/>
      <c r="F2" s="509"/>
      <c r="G2" s="555" t="s">
        <v>162</v>
      </c>
      <c r="H2" s="583"/>
      <c r="I2" s="583"/>
      <c r="J2" s="583"/>
      <c r="K2" s="556"/>
      <c r="L2" s="555" t="s">
        <v>163</v>
      </c>
      <c r="M2" s="583"/>
      <c r="N2" s="583"/>
      <c r="O2" s="583"/>
      <c r="P2" s="556"/>
    </row>
    <row r="3" spans="1:16" s="5" customFormat="1" ht="18" customHeight="1">
      <c r="A3" s="7" t="s">
        <v>417</v>
      </c>
      <c r="B3" s="20" t="s">
        <v>418</v>
      </c>
      <c r="C3" s="20" t="s">
        <v>419</v>
      </c>
      <c r="D3" s="20" t="s">
        <v>420</v>
      </c>
      <c r="E3" s="20" t="s">
        <v>421</v>
      </c>
      <c r="F3" s="20" t="s">
        <v>422</v>
      </c>
      <c r="G3" s="20" t="s">
        <v>418</v>
      </c>
      <c r="H3" s="20" t="s">
        <v>419</v>
      </c>
      <c r="I3" s="20" t="s">
        <v>420</v>
      </c>
      <c r="J3" s="20" t="s">
        <v>421</v>
      </c>
      <c r="K3" s="20" t="s">
        <v>422</v>
      </c>
      <c r="L3" s="20" t="s">
        <v>418</v>
      </c>
      <c r="M3" s="20" t="s">
        <v>419</v>
      </c>
      <c r="N3" s="20" t="s">
        <v>420</v>
      </c>
      <c r="O3" s="20" t="s">
        <v>421</v>
      </c>
      <c r="P3" s="20" t="s">
        <v>422</v>
      </c>
    </row>
    <row r="4" spans="1:16" s="5" customFormat="1" ht="18" customHeight="1">
      <c r="A4" s="508" t="s">
        <v>423</v>
      </c>
      <c r="B4" s="562"/>
      <c r="C4" s="562"/>
      <c r="D4" s="562"/>
      <c r="E4" s="562"/>
      <c r="F4" s="562"/>
      <c r="G4" s="562"/>
      <c r="H4" s="562"/>
      <c r="I4" s="562"/>
      <c r="J4" s="562"/>
      <c r="K4" s="562"/>
      <c r="L4" s="562"/>
      <c r="M4" s="562"/>
      <c r="N4" s="562"/>
      <c r="O4" s="562"/>
      <c r="P4" s="509"/>
    </row>
    <row r="5" spans="1:16" s="5" customFormat="1" ht="16.5" customHeight="1">
      <c r="A5" s="3" t="s">
        <v>28</v>
      </c>
      <c r="B5" s="42">
        <v>9.529</v>
      </c>
      <c r="C5" s="42">
        <v>16.1709</v>
      </c>
      <c r="D5" s="42">
        <v>31.0552</v>
      </c>
      <c r="E5" s="42">
        <v>44.2911</v>
      </c>
      <c r="F5" s="42">
        <v>60.2394</v>
      </c>
      <c r="G5" s="42">
        <v>11.68</v>
      </c>
      <c r="H5" s="42">
        <v>20.43</v>
      </c>
      <c r="I5" s="42">
        <v>36.67</v>
      </c>
      <c r="J5" s="42">
        <v>52.57</v>
      </c>
      <c r="K5" s="42">
        <v>70.93</v>
      </c>
      <c r="L5" s="13">
        <v>98.9</v>
      </c>
      <c r="M5" s="26">
        <v>100</v>
      </c>
      <c r="N5" s="13">
        <v>0</v>
      </c>
      <c r="O5" s="13">
        <v>0</v>
      </c>
      <c r="P5" s="13">
        <v>0</v>
      </c>
    </row>
    <row r="6" spans="1:16" s="5" customFormat="1" ht="16.5" customHeight="1">
      <c r="A6" s="3" t="s">
        <v>29</v>
      </c>
      <c r="B6" s="42">
        <v>15.9616</v>
      </c>
      <c r="C6" s="42">
        <v>24.4329</v>
      </c>
      <c r="D6" s="42">
        <v>39.5174</v>
      </c>
      <c r="E6" s="42">
        <v>52.5185</v>
      </c>
      <c r="F6" s="42">
        <v>68.0829</v>
      </c>
      <c r="G6" s="42">
        <v>15.55</v>
      </c>
      <c r="H6" s="42">
        <v>26.32</v>
      </c>
      <c r="I6" s="42">
        <v>45.68</v>
      </c>
      <c r="J6" s="42">
        <v>60.58</v>
      </c>
      <c r="K6" s="42">
        <v>77.92</v>
      </c>
      <c r="L6" s="13">
        <v>97.15</v>
      </c>
      <c r="M6" s="26">
        <v>99.99</v>
      </c>
      <c r="N6" s="13">
        <v>100</v>
      </c>
      <c r="O6" s="13">
        <v>100</v>
      </c>
      <c r="P6" s="13">
        <v>100</v>
      </c>
    </row>
    <row r="7" spans="1:16" s="5" customFormat="1" ht="16.5" customHeight="1">
      <c r="A7" s="3" t="s">
        <v>105</v>
      </c>
      <c r="B7" s="42">
        <v>16.79</v>
      </c>
      <c r="C7" s="42">
        <v>26.8901</v>
      </c>
      <c r="D7" s="42">
        <v>42.9178</v>
      </c>
      <c r="E7" s="42">
        <v>56.3117</v>
      </c>
      <c r="F7" s="42">
        <v>70.2505</v>
      </c>
      <c r="G7" s="42">
        <v>14.92</v>
      </c>
      <c r="H7" s="42">
        <v>24.97</v>
      </c>
      <c r="I7" s="42">
        <v>43</v>
      </c>
      <c r="J7" s="42">
        <v>59.47</v>
      </c>
      <c r="K7" s="42">
        <v>76.69</v>
      </c>
      <c r="L7" s="13">
        <v>99.47</v>
      </c>
      <c r="M7" s="26">
        <v>100</v>
      </c>
      <c r="N7" s="26">
        <v>100</v>
      </c>
      <c r="O7" s="26">
        <v>100</v>
      </c>
      <c r="P7" s="26">
        <v>100</v>
      </c>
    </row>
    <row r="8" spans="1:16" s="5" customFormat="1" ht="16.5" customHeight="1">
      <c r="A8" s="3" t="s">
        <v>106</v>
      </c>
      <c r="B8" s="42">
        <v>13.6143</v>
      </c>
      <c r="C8" s="42">
        <v>20.8523</v>
      </c>
      <c r="D8" s="42">
        <v>37.2436</v>
      </c>
      <c r="E8" s="42">
        <v>51.4919</v>
      </c>
      <c r="F8" s="42">
        <v>67.9449</v>
      </c>
      <c r="G8" s="42">
        <v>14.71</v>
      </c>
      <c r="H8" s="42">
        <v>24.25</v>
      </c>
      <c r="I8" s="42">
        <v>43.35</v>
      </c>
      <c r="J8" s="42">
        <v>59.07</v>
      </c>
      <c r="K8" s="42">
        <v>77.82</v>
      </c>
      <c r="L8" s="13">
        <v>100</v>
      </c>
      <c r="M8" s="26">
        <v>100</v>
      </c>
      <c r="N8" s="26">
        <v>100</v>
      </c>
      <c r="O8" s="26">
        <v>100</v>
      </c>
      <c r="P8" s="26">
        <v>100</v>
      </c>
    </row>
    <row r="9" spans="1:16" s="5" customFormat="1" ht="16.5" customHeight="1">
      <c r="A9" s="3" t="s">
        <v>107</v>
      </c>
      <c r="B9" s="42">
        <v>17.0894</v>
      </c>
      <c r="C9" s="42">
        <v>24.4937</v>
      </c>
      <c r="D9" s="42">
        <v>40.5123</v>
      </c>
      <c r="E9" s="42">
        <v>55.5574</v>
      </c>
      <c r="F9" s="42">
        <v>71.2923</v>
      </c>
      <c r="G9" s="42">
        <v>15.88</v>
      </c>
      <c r="H9" s="42">
        <v>25.85</v>
      </c>
      <c r="I9" s="42">
        <v>43.19</v>
      </c>
      <c r="J9" s="42">
        <v>59.26</v>
      </c>
      <c r="K9" s="42">
        <v>78.32</v>
      </c>
      <c r="L9" s="13">
        <v>99.88</v>
      </c>
      <c r="M9" s="26">
        <v>100</v>
      </c>
      <c r="N9" s="26">
        <v>100</v>
      </c>
      <c r="O9" s="26">
        <v>100</v>
      </c>
      <c r="P9" s="26">
        <v>100</v>
      </c>
    </row>
    <row r="10" spans="1:16" s="5" customFormat="1" ht="16.5" customHeight="1">
      <c r="A10" s="3" t="s">
        <v>108</v>
      </c>
      <c r="B10" s="42">
        <v>13.68</v>
      </c>
      <c r="C10" s="42">
        <v>23.01</v>
      </c>
      <c r="D10" s="42">
        <v>40.22</v>
      </c>
      <c r="E10" s="42">
        <v>55.44</v>
      </c>
      <c r="F10" s="42">
        <v>72.13</v>
      </c>
      <c r="G10" s="42">
        <v>15.53</v>
      </c>
      <c r="H10" s="42">
        <v>26.26</v>
      </c>
      <c r="I10" s="42">
        <v>46.42</v>
      </c>
      <c r="J10" s="42">
        <v>62.75</v>
      </c>
      <c r="K10" s="42">
        <v>80.83</v>
      </c>
      <c r="L10" s="13">
        <v>99.99</v>
      </c>
      <c r="M10" s="26">
        <v>100</v>
      </c>
      <c r="N10" s="26">
        <v>100</v>
      </c>
      <c r="O10" s="26">
        <v>100</v>
      </c>
      <c r="P10" s="26">
        <v>100</v>
      </c>
    </row>
    <row r="11" spans="1:16" s="5" customFormat="1" ht="16.5" customHeight="1">
      <c r="A11" s="3" t="s">
        <v>109</v>
      </c>
      <c r="B11" s="42">
        <v>21.9289</v>
      </c>
      <c r="C11" s="42">
        <v>32.8264</v>
      </c>
      <c r="D11" s="42">
        <v>50.0973</v>
      </c>
      <c r="E11" s="42">
        <v>63.3434</v>
      </c>
      <c r="F11" s="42">
        <v>76.634</v>
      </c>
      <c r="G11" s="42">
        <v>18.02</v>
      </c>
      <c r="H11" s="42">
        <v>29.57</v>
      </c>
      <c r="I11" s="42">
        <v>49.06</v>
      </c>
      <c r="J11" s="42">
        <v>65.49</v>
      </c>
      <c r="K11" s="42">
        <v>82.34</v>
      </c>
      <c r="L11" s="13">
        <v>200</v>
      </c>
      <c r="M11" s="26">
        <v>100</v>
      </c>
      <c r="N11" s="26">
        <v>100</v>
      </c>
      <c r="O11" s="26">
        <v>100</v>
      </c>
      <c r="P11" s="26">
        <v>100</v>
      </c>
    </row>
    <row r="12" spans="1:16" s="5" customFormat="1" ht="16.5" customHeight="1">
      <c r="A12" s="3" t="s">
        <v>110</v>
      </c>
      <c r="B12" s="42">
        <v>16.8996</v>
      </c>
      <c r="C12" s="42">
        <v>26.0248</v>
      </c>
      <c r="D12" s="42">
        <v>42.4864</v>
      </c>
      <c r="E12" s="42">
        <v>56.6302</v>
      </c>
      <c r="F12" s="42">
        <v>72.9534</v>
      </c>
      <c r="G12" s="42">
        <v>16.3</v>
      </c>
      <c r="H12" s="42">
        <v>28.76</v>
      </c>
      <c r="I12" s="42">
        <v>49</v>
      </c>
      <c r="J12" s="42">
        <v>64.61</v>
      </c>
      <c r="K12" s="42">
        <v>80.78</v>
      </c>
      <c r="L12" s="13">
        <v>100</v>
      </c>
      <c r="M12" s="26">
        <v>100</v>
      </c>
      <c r="N12" s="26">
        <v>100</v>
      </c>
      <c r="O12" s="26">
        <v>100</v>
      </c>
      <c r="P12" s="26">
        <v>100</v>
      </c>
    </row>
    <row r="13" spans="1:16" s="5" customFormat="1" ht="16.5" customHeight="1">
      <c r="A13" s="3" t="s">
        <v>111</v>
      </c>
      <c r="B13" s="42">
        <v>24.6557</v>
      </c>
      <c r="C13" s="42">
        <v>33.5438</v>
      </c>
      <c r="D13" s="42">
        <v>50.689</v>
      </c>
      <c r="E13" s="42">
        <v>64.3096</v>
      </c>
      <c r="F13" s="42">
        <v>77.1367</v>
      </c>
      <c r="G13" s="42">
        <v>17.89</v>
      </c>
      <c r="H13" s="42">
        <v>29.58</v>
      </c>
      <c r="I13" s="42">
        <v>51.71</v>
      </c>
      <c r="J13" s="42">
        <v>66.98</v>
      </c>
      <c r="K13" s="42">
        <v>82.75</v>
      </c>
      <c r="L13" s="13">
        <v>100</v>
      </c>
      <c r="M13" s="26">
        <v>100</v>
      </c>
      <c r="N13" s="26">
        <v>100</v>
      </c>
      <c r="O13" s="26">
        <v>100</v>
      </c>
      <c r="P13" s="26">
        <v>100</v>
      </c>
    </row>
    <row r="14" spans="1:16" s="5" customFormat="1" ht="16.5" customHeight="1">
      <c r="A14" s="3" t="s">
        <v>112</v>
      </c>
      <c r="B14" s="42">
        <v>16.3111</v>
      </c>
      <c r="C14" s="42">
        <v>24.4167</v>
      </c>
      <c r="D14" s="42">
        <v>41.0042</v>
      </c>
      <c r="E14" s="42">
        <v>55.4778</v>
      </c>
      <c r="F14" s="42">
        <v>70.9677</v>
      </c>
      <c r="G14" s="42">
        <v>18.97</v>
      </c>
      <c r="H14" s="42">
        <v>29.86</v>
      </c>
      <c r="I14" s="42">
        <v>49.54</v>
      </c>
      <c r="J14" s="42">
        <v>64.91</v>
      </c>
      <c r="K14" s="42">
        <v>81.48</v>
      </c>
      <c r="L14" s="13">
        <v>100</v>
      </c>
      <c r="M14" s="26">
        <v>100</v>
      </c>
      <c r="N14" s="26">
        <v>100</v>
      </c>
      <c r="O14" s="26">
        <v>100</v>
      </c>
      <c r="P14" s="26">
        <v>100</v>
      </c>
    </row>
    <row r="15" spans="1:16" s="5" customFormat="1" ht="16.5" customHeight="1">
      <c r="A15" s="3" t="s">
        <v>115</v>
      </c>
      <c r="B15" s="42">
        <v>17.6401</v>
      </c>
      <c r="C15" s="42">
        <v>26.3808</v>
      </c>
      <c r="D15" s="42">
        <v>43.0439</v>
      </c>
      <c r="E15" s="42">
        <v>56.7711</v>
      </c>
      <c r="F15" s="42">
        <v>71.414</v>
      </c>
      <c r="G15" s="42">
        <v>18.37</v>
      </c>
      <c r="H15" s="42">
        <v>29.72</v>
      </c>
      <c r="I15" s="42">
        <v>50.6</v>
      </c>
      <c r="J15" s="42">
        <v>65.4</v>
      </c>
      <c r="K15" s="42">
        <v>80.84</v>
      </c>
      <c r="L15" s="13">
        <v>100</v>
      </c>
      <c r="M15" s="26">
        <v>100</v>
      </c>
      <c r="N15" s="26">
        <v>100</v>
      </c>
      <c r="O15" s="26">
        <v>100</v>
      </c>
      <c r="P15" s="26">
        <v>100</v>
      </c>
    </row>
    <row r="16" spans="1:16" s="5" customFormat="1" ht="16.5" customHeight="1">
      <c r="A16" s="3" t="s">
        <v>116</v>
      </c>
      <c r="B16" s="42">
        <v>18.672</v>
      </c>
      <c r="C16" s="42">
        <v>27.5222</v>
      </c>
      <c r="D16" s="42">
        <v>43.3232</v>
      </c>
      <c r="E16" s="42">
        <v>54.3697</v>
      </c>
      <c r="F16" s="42">
        <v>67.3517</v>
      </c>
      <c r="G16" s="42">
        <v>14</v>
      </c>
      <c r="H16" s="42">
        <v>24</v>
      </c>
      <c r="I16" s="42">
        <v>44</v>
      </c>
      <c r="J16" s="42">
        <v>59</v>
      </c>
      <c r="K16" s="42">
        <v>76</v>
      </c>
      <c r="L16" s="13">
        <v>100</v>
      </c>
      <c r="M16" s="26">
        <v>100</v>
      </c>
      <c r="N16" s="26">
        <v>100</v>
      </c>
      <c r="O16" s="26">
        <v>100</v>
      </c>
      <c r="P16" s="26">
        <v>100</v>
      </c>
    </row>
    <row r="17" spans="1:16" s="5" customFormat="1" ht="16.5" customHeight="1">
      <c r="A17" s="3" t="s">
        <v>114</v>
      </c>
      <c r="B17" s="42">
        <v>20.9131</v>
      </c>
      <c r="C17" s="42">
        <v>29.7521</v>
      </c>
      <c r="D17" s="42">
        <v>45.8867</v>
      </c>
      <c r="E17" s="42">
        <v>58.6219</v>
      </c>
      <c r="F17" s="42">
        <v>72.2262</v>
      </c>
      <c r="G17" s="42">
        <v>14.79</v>
      </c>
      <c r="H17" s="42">
        <v>25.05</v>
      </c>
      <c r="I17" s="42">
        <v>43.3</v>
      </c>
      <c r="J17" s="42">
        <v>60.02</v>
      </c>
      <c r="K17" s="42">
        <v>78.25</v>
      </c>
      <c r="L17" s="13">
        <v>100</v>
      </c>
      <c r="M17" s="26">
        <v>100</v>
      </c>
      <c r="N17" s="13">
        <v>100</v>
      </c>
      <c r="O17" s="13">
        <v>100</v>
      </c>
      <c r="P17" s="13">
        <v>100</v>
      </c>
    </row>
    <row r="18" spans="1:16" s="5" customFormat="1" ht="16.5" customHeight="1">
      <c r="A18" s="3" t="s">
        <v>113</v>
      </c>
      <c r="B18" s="42">
        <v>40.1904</v>
      </c>
      <c r="C18" s="42">
        <v>48.6314</v>
      </c>
      <c r="D18" s="42">
        <v>62.897</v>
      </c>
      <c r="E18" s="42">
        <v>72.11</v>
      </c>
      <c r="F18" s="42">
        <v>81.9168</v>
      </c>
      <c r="G18" s="42">
        <v>20.58</v>
      </c>
      <c r="H18" s="42">
        <v>33.23</v>
      </c>
      <c r="I18" s="42">
        <v>52.9</v>
      </c>
      <c r="J18" s="42">
        <v>67.98</v>
      </c>
      <c r="K18" s="42">
        <v>84.15</v>
      </c>
      <c r="L18" s="13">
        <v>100</v>
      </c>
      <c r="M18" s="26">
        <v>100</v>
      </c>
      <c r="N18" s="13">
        <v>100</v>
      </c>
      <c r="O18" s="13">
        <v>100</v>
      </c>
      <c r="P18" s="13">
        <v>100</v>
      </c>
    </row>
    <row r="19" spans="1:16" s="5" customFormat="1" ht="18" customHeight="1">
      <c r="A19" s="508" t="s">
        <v>424</v>
      </c>
      <c r="B19" s="562"/>
      <c r="C19" s="562"/>
      <c r="D19" s="562"/>
      <c r="E19" s="562"/>
      <c r="F19" s="562"/>
      <c r="G19" s="562"/>
      <c r="H19" s="562"/>
      <c r="I19" s="562"/>
      <c r="J19" s="562"/>
      <c r="K19" s="562"/>
      <c r="L19" s="562"/>
      <c r="M19" s="562"/>
      <c r="N19" s="562"/>
      <c r="O19" s="562"/>
      <c r="P19" s="509"/>
    </row>
    <row r="20" spans="1:16" s="5" customFormat="1" ht="18" customHeight="1">
      <c r="A20" s="3" t="s">
        <v>28</v>
      </c>
      <c r="B20" s="42">
        <v>24.2</v>
      </c>
      <c r="C20" s="42">
        <v>38.4</v>
      </c>
      <c r="D20" s="42">
        <v>61</v>
      </c>
      <c r="E20" s="42">
        <v>73.5</v>
      </c>
      <c r="F20" s="42">
        <v>84.5</v>
      </c>
      <c r="G20" s="42">
        <v>22.47</v>
      </c>
      <c r="H20" s="42">
        <v>34.34</v>
      </c>
      <c r="I20" s="42">
        <v>54.6</v>
      </c>
      <c r="J20" s="42">
        <v>72.37</v>
      </c>
      <c r="K20" s="42">
        <v>85.69</v>
      </c>
      <c r="L20" s="13">
        <v>94.71</v>
      </c>
      <c r="M20" s="26">
        <v>100</v>
      </c>
      <c r="N20" s="13">
        <v>0</v>
      </c>
      <c r="O20" s="13">
        <v>0</v>
      </c>
      <c r="P20" s="13">
        <v>0</v>
      </c>
    </row>
    <row r="21" spans="1:16" s="5" customFormat="1" ht="18" customHeight="1">
      <c r="A21" s="3" t="s">
        <v>29</v>
      </c>
      <c r="B21" s="42">
        <v>26.49</v>
      </c>
      <c r="C21" s="42">
        <v>40.16</v>
      </c>
      <c r="D21" s="42">
        <v>64.55</v>
      </c>
      <c r="E21" s="42">
        <v>76.04</v>
      </c>
      <c r="F21" s="42">
        <v>85.83</v>
      </c>
      <c r="G21" s="42">
        <v>25.48</v>
      </c>
      <c r="H21" s="42">
        <v>39.02</v>
      </c>
      <c r="I21" s="42">
        <v>59.55</v>
      </c>
      <c r="J21" s="42">
        <v>75.87</v>
      </c>
      <c r="K21" s="42">
        <v>87.66</v>
      </c>
      <c r="L21" s="13">
        <v>80.36</v>
      </c>
      <c r="M21" s="26">
        <v>100</v>
      </c>
      <c r="N21" s="13">
        <v>100</v>
      </c>
      <c r="O21" s="13">
        <v>100</v>
      </c>
      <c r="P21" s="13">
        <v>100</v>
      </c>
    </row>
    <row r="22" spans="1:16" s="5" customFormat="1" ht="18" customHeight="1">
      <c r="A22" s="3" t="s">
        <v>105</v>
      </c>
      <c r="B22" s="42">
        <v>31.24</v>
      </c>
      <c r="C22" s="42">
        <v>46.01</v>
      </c>
      <c r="D22" s="42">
        <v>62.89</v>
      </c>
      <c r="E22" s="42">
        <v>74.51</v>
      </c>
      <c r="F22" s="42">
        <v>84.49</v>
      </c>
      <c r="G22" s="42">
        <v>24.97</v>
      </c>
      <c r="H22" s="42">
        <v>37.18</v>
      </c>
      <c r="I22" s="42">
        <v>57.29</v>
      </c>
      <c r="J22" s="42">
        <v>74.1</v>
      </c>
      <c r="K22" s="42">
        <v>86.64</v>
      </c>
      <c r="L22" s="13">
        <v>88.28</v>
      </c>
      <c r="M22" s="26">
        <v>100</v>
      </c>
      <c r="N22" s="26">
        <v>100</v>
      </c>
      <c r="O22" s="26">
        <v>100</v>
      </c>
      <c r="P22" s="26">
        <v>100</v>
      </c>
    </row>
    <row r="23" spans="1:16" s="5" customFormat="1" ht="18" customHeight="1">
      <c r="A23" s="3" t="s">
        <v>106</v>
      </c>
      <c r="B23" s="42">
        <v>33.52</v>
      </c>
      <c r="C23" s="42">
        <v>45.59</v>
      </c>
      <c r="D23" s="42">
        <v>62.85</v>
      </c>
      <c r="E23" s="42">
        <v>73.87</v>
      </c>
      <c r="F23" s="42">
        <v>84.17</v>
      </c>
      <c r="G23" s="42">
        <v>24.62</v>
      </c>
      <c r="H23" s="42">
        <v>38.53</v>
      </c>
      <c r="I23" s="42">
        <v>59.31</v>
      </c>
      <c r="J23" s="42">
        <v>76.71</v>
      </c>
      <c r="K23" s="42">
        <v>88.17</v>
      </c>
      <c r="L23" s="13">
        <v>88.75</v>
      </c>
      <c r="M23" s="26">
        <v>100</v>
      </c>
      <c r="N23" s="26">
        <v>100</v>
      </c>
      <c r="O23" s="26">
        <v>100</v>
      </c>
      <c r="P23" s="26">
        <v>100</v>
      </c>
    </row>
    <row r="24" spans="1:16" s="5" customFormat="1" ht="18" customHeight="1">
      <c r="A24" s="3" t="s">
        <v>107</v>
      </c>
      <c r="B24" s="42">
        <v>30.07</v>
      </c>
      <c r="C24" s="42">
        <v>43.33</v>
      </c>
      <c r="D24" s="42">
        <v>63.55</v>
      </c>
      <c r="E24" s="42">
        <v>75.42</v>
      </c>
      <c r="F24" s="42">
        <v>85.41</v>
      </c>
      <c r="G24" s="42">
        <v>25.64</v>
      </c>
      <c r="H24" s="42">
        <v>39.22</v>
      </c>
      <c r="I24" s="42">
        <v>59.44</v>
      </c>
      <c r="J24" s="42">
        <v>76.68</v>
      </c>
      <c r="K24" s="42">
        <v>87.75</v>
      </c>
      <c r="L24" s="13">
        <v>93.11</v>
      </c>
      <c r="M24" s="26">
        <v>100</v>
      </c>
      <c r="N24" s="26">
        <v>100</v>
      </c>
      <c r="O24" s="26">
        <v>100</v>
      </c>
      <c r="P24" s="26">
        <v>100</v>
      </c>
    </row>
    <row r="25" spans="1:16" s="5" customFormat="1" ht="18" customHeight="1">
      <c r="A25" s="3" t="s">
        <v>108</v>
      </c>
      <c r="B25" s="42">
        <v>34.7</v>
      </c>
      <c r="C25" s="42">
        <v>49.51</v>
      </c>
      <c r="D25" s="42">
        <v>68.64</v>
      </c>
      <c r="E25" s="42">
        <v>78.49</v>
      </c>
      <c r="F25" s="42">
        <v>86.87</v>
      </c>
      <c r="G25" s="42">
        <v>25.68</v>
      </c>
      <c r="H25" s="42">
        <v>39.17</v>
      </c>
      <c r="I25" s="42">
        <v>59.23</v>
      </c>
      <c r="J25" s="42">
        <v>76.06</v>
      </c>
      <c r="K25" s="42">
        <v>87.86</v>
      </c>
      <c r="L25" s="13">
        <v>81.67</v>
      </c>
      <c r="M25" s="26">
        <v>100</v>
      </c>
      <c r="N25" s="26">
        <v>100</v>
      </c>
      <c r="O25" s="26">
        <v>100</v>
      </c>
      <c r="P25" s="26">
        <v>100</v>
      </c>
    </row>
    <row r="26" spans="1:16" s="5" customFormat="1" ht="18" customHeight="1">
      <c r="A26" s="3" t="s">
        <v>109</v>
      </c>
      <c r="B26" s="42">
        <v>30.91</v>
      </c>
      <c r="C26" s="42">
        <v>44.58</v>
      </c>
      <c r="D26" s="42">
        <v>67.77</v>
      </c>
      <c r="E26" s="42">
        <v>79.17</v>
      </c>
      <c r="F26" s="42">
        <v>88.4</v>
      </c>
      <c r="G26" s="42">
        <v>25.58</v>
      </c>
      <c r="H26" s="42">
        <v>38.86</v>
      </c>
      <c r="I26" s="42">
        <v>60.25</v>
      </c>
      <c r="J26" s="42">
        <v>77.69</v>
      </c>
      <c r="K26" s="42">
        <v>88.82</v>
      </c>
      <c r="L26" s="26">
        <v>100</v>
      </c>
      <c r="M26" s="26">
        <v>100</v>
      </c>
      <c r="N26" s="26">
        <v>100</v>
      </c>
      <c r="O26" s="26">
        <v>100</v>
      </c>
      <c r="P26" s="26">
        <v>100</v>
      </c>
    </row>
    <row r="27" spans="1:16" s="5" customFormat="1" ht="18" customHeight="1">
      <c r="A27" s="3" t="s">
        <v>110</v>
      </c>
      <c r="B27" s="42">
        <v>38.01</v>
      </c>
      <c r="C27" s="42">
        <v>54.17</v>
      </c>
      <c r="D27" s="42">
        <v>71.95</v>
      </c>
      <c r="E27" s="42">
        <v>81.07</v>
      </c>
      <c r="F27" s="42">
        <v>89.03</v>
      </c>
      <c r="G27" s="42">
        <v>26.02</v>
      </c>
      <c r="H27" s="42">
        <v>40.1</v>
      </c>
      <c r="I27" s="42">
        <v>60.61</v>
      </c>
      <c r="J27" s="42">
        <v>77.19</v>
      </c>
      <c r="K27" s="42">
        <v>88.26</v>
      </c>
      <c r="L27" s="13">
        <v>100</v>
      </c>
      <c r="M27" s="26">
        <v>100</v>
      </c>
      <c r="N27" s="26">
        <v>100</v>
      </c>
      <c r="O27" s="26">
        <v>100</v>
      </c>
      <c r="P27" s="26">
        <v>100</v>
      </c>
    </row>
    <row r="28" spans="1:16" s="5" customFormat="1" ht="18" customHeight="1">
      <c r="A28" s="3" t="s">
        <v>111</v>
      </c>
      <c r="B28" s="42">
        <v>36.5</v>
      </c>
      <c r="C28" s="42">
        <v>50.58</v>
      </c>
      <c r="D28" s="42">
        <v>68.49</v>
      </c>
      <c r="E28" s="42">
        <v>78.87</v>
      </c>
      <c r="F28" s="42">
        <v>87.36</v>
      </c>
      <c r="G28" s="42">
        <v>26.34</v>
      </c>
      <c r="H28" s="42">
        <v>39.93</v>
      </c>
      <c r="I28" s="42">
        <v>60.66</v>
      </c>
      <c r="J28" s="42">
        <v>77.18</v>
      </c>
      <c r="K28" s="42">
        <v>88.28</v>
      </c>
      <c r="L28" s="13">
        <v>100</v>
      </c>
      <c r="M28" s="26">
        <v>100</v>
      </c>
      <c r="N28" s="26">
        <v>100</v>
      </c>
      <c r="O28" s="26">
        <v>100</v>
      </c>
      <c r="P28" s="26">
        <v>100</v>
      </c>
    </row>
    <row r="29" spans="1:16" s="5" customFormat="1" ht="18" customHeight="1">
      <c r="A29" s="3" t="s">
        <v>112</v>
      </c>
      <c r="B29" s="42">
        <v>31.53</v>
      </c>
      <c r="C29" s="42">
        <v>46.61</v>
      </c>
      <c r="D29" s="42">
        <v>64.14</v>
      </c>
      <c r="E29" s="42">
        <v>75.45</v>
      </c>
      <c r="F29" s="42">
        <v>85.61</v>
      </c>
      <c r="G29" s="42">
        <v>24.91</v>
      </c>
      <c r="H29" s="42">
        <v>38.18</v>
      </c>
      <c r="I29" s="42">
        <v>60.42</v>
      </c>
      <c r="J29" s="42">
        <v>76.53</v>
      </c>
      <c r="K29" s="42">
        <v>87.75</v>
      </c>
      <c r="L29" s="13">
        <v>100</v>
      </c>
      <c r="M29" s="26">
        <v>100</v>
      </c>
      <c r="N29" s="26">
        <v>100</v>
      </c>
      <c r="O29" s="26">
        <v>100</v>
      </c>
      <c r="P29" s="26">
        <v>100</v>
      </c>
    </row>
    <row r="30" spans="1:16" s="5" customFormat="1" ht="18" customHeight="1">
      <c r="A30" s="3" t="s">
        <v>115</v>
      </c>
      <c r="B30" s="42">
        <v>28.74</v>
      </c>
      <c r="C30" s="42">
        <v>44.03</v>
      </c>
      <c r="D30" s="42">
        <v>65.78</v>
      </c>
      <c r="E30" s="42">
        <v>77.41</v>
      </c>
      <c r="F30" s="42">
        <v>86.79</v>
      </c>
      <c r="G30" s="42">
        <v>27.21</v>
      </c>
      <c r="H30" s="42">
        <v>40.41</v>
      </c>
      <c r="I30" s="42">
        <v>61.1</v>
      </c>
      <c r="J30" s="42">
        <v>76.5</v>
      </c>
      <c r="K30" s="42">
        <v>87.44</v>
      </c>
      <c r="L30" s="13">
        <v>100</v>
      </c>
      <c r="M30" s="26">
        <v>100</v>
      </c>
      <c r="N30" s="26">
        <v>100</v>
      </c>
      <c r="O30" s="26">
        <v>100</v>
      </c>
      <c r="P30" s="26">
        <v>100</v>
      </c>
    </row>
    <row r="31" spans="1:16" s="5" customFormat="1" ht="18" customHeight="1">
      <c r="A31" s="3" t="s">
        <v>116</v>
      </c>
      <c r="B31" s="42">
        <v>25.76</v>
      </c>
      <c r="C31" s="42">
        <v>41.96</v>
      </c>
      <c r="D31" s="42">
        <v>67.09</v>
      </c>
      <c r="E31" s="42">
        <v>79.5</v>
      </c>
      <c r="F31" s="42">
        <v>87.83</v>
      </c>
      <c r="G31" s="42">
        <v>27.38</v>
      </c>
      <c r="H31" s="42">
        <v>40.67</v>
      </c>
      <c r="I31" s="42">
        <v>60</v>
      </c>
      <c r="J31" s="42">
        <v>75.79</v>
      </c>
      <c r="K31" s="42">
        <v>87.16</v>
      </c>
      <c r="L31" s="13">
        <v>100</v>
      </c>
      <c r="M31" s="26">
        <v>100</v>
      </c>
      <c r="N31" s="26">
        <v>100</v>
      </c>
      <c r="O31" s="26">
        <v>100</v>
      </c>
      <c r="P31" s="26">
        <v>100</v>
      </c>
    </row>
    <row r="32" spans="1:16" s="5" customFormat="1" ht="18" customHeight="1">
      <c r="A32" s="3" t="s">
        <v>114</v>
      </c>
      <c r="B32" s="42">
        <v>27.37</v>
      </c>
      <c r="C32" s="42">
        <v>45.14</v>
      </c>
      <c r="D32" s="42">
        <v>69.29</v>
      </c>
      <c r="E32" s="42">
        <v>80.2</v>
      </c>
      <c r="F32" s="42">
        <v>88.6</v>
      </c>
      <c r="G32" s="42">
        <v>25.91</v>
      </c>
      <c r="H32" s="42">
        <v>39.39</v>
      </c>
      <c r="I32" s="42">
        <v>60.18</v>
      </c>
      <c r="J32" s="42">
        <v>76.44</v>
      </c>
      <c r="K32" s="42">
        <v>87.5</v>
      </c>
      <c r="L32" s="13">
        <v>100</v>
      </c>
      <c r="M32" s="26">
        <v>100</v>
      </c>
      <c r="N32" s="13">
        <v>100</v>
      </c>
      <c r="O32" s="13">
        <v>100</v>
      </c>
      <c r="P32" s="13">
        <v>100</v>
      </c>
    </row>
    <row r="33" spans="1:16" s="5" customFormat="1" ht="18" customHeight="1">
      <c r="A33" s="3" t="s">
        <v>113</v>
      </c>
      <c r="B33" s="42">
        <v>47.12</v>
      </c>
      <c r="C33" s="42">
        <v>62.09</v>
      </c>
      <c r="D33" s="42">
        <v>78.4</v>
      </c>
      <c r="E33" s="42">
        <v>86.27</v>
      </c>
      <c r="F33" s="42">
        <v>92.25</v>
      </c>
      <c r="G33" s="42">
        <v>24.85</v>
      </c>
      <c r="H33" s="42">
        <v>38.25</v>
      </c>
      <c r="I33" s="42">
        <v>61.67</v>
      </c>
      <c r="J33" s="42">
        <v>79.96</v>
      </c>
      <c r="K33" s="42">
        <v>90.49</v>
      </c>
      <c r="L33" s="13">
        <v>100</v>
      </c>
      <c r="M33" s="26">
        <v>100</v>
      </c>
      <c r="N33" s="13">
        <v>100</v>
      </c>
      <c r="O33" s="13">
        <v>100</v>
      </c>
      <c r="P33" s="13">
        <v>100</v>
      </c>
    </row>
    <row r="34" spans="1:11" s="5" customFormat="1" ht="15" customHeight="1">
      <c r="A34" s="551" t="s">
        <v>425</v>
      </c>
      <c r="B34" s="551"/>
      <c r="C34" s="551"/>
      <c r="D34" s="551"/>
      <c r="E34" s="551"/>
      <c r="F34" s="551"/>
      <c r="G34" s="551"/>
      <c r="H34" s="551"/>
      <c r="I34" s="551"/>
      <c r="J34" s="551"/>
      <c r="K34" s="551"/>
    </row>
    <row r="35" spans="1:11" s="5" customFormat="1" ht="13.5" customHeight="1">
      <c r="A35" s="551" t="s">
        <v>732</v>
      </c>
      <c r="B35" s="551"/>
      <c r="C35" s="551"/>
      <c r="D35" s="551"/>
      <c r="E35" s="551"/>
      <c r="F35" s="551"/>
      <c r="G35" s="551"/>
      <c r="H35" s="551"/>
      <c r="I35" s="551"/>
      <c r="J35" s="551"/>
      <c r="K35" s="551"/>
    </row>
    <row r="36" spans="1:11" s="5" customFormat="1" ht="13.5" customHeight="1">
      <c r="A36" s="551" t="s">
        <v>154</v>
      </c>
      <c r="B36" s="551"/>
      <c r="C36" s="551"/>
      <c r="D36" s="551"/>
      <c r="E36" s="551"/>
      <c r="F36" s="551"/>
      <c r="G36" s="551"/>
      <c r="H36" s="551"/>
      <c r="I36" s="551"/>
      <c r="J36" s="551"/>
      <c r="K36" s="551"/>
    </row>
    <row r="37" s="5" customFormat="1" ht="27.75" customHeight="1"/>
  </sheetData>
  <sheetProtection/>
  <mergeCells count="9">
    <mergeCell ref="A34:K34"/>
    <mergeCell ref="A35:K35"/>
    <mergeCell ref="A36:K36"/>
    <mergeCell ref="A1:K1"/>
    <mergeCell ref="B2:F2"/>
    <mergeCell ref="G2:K2"/>
    <mergeCell ref="L2:P2"/>
    <mergeCell ref="A4:P4"/>
    <mergeCell ref="A19:P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A1" sqref="A1:I1"/>
    </sheetView>
  </sheetViews>
  <sheetFormatPr defaultColWidth="9.140625" defaultRowHeight="12.75"/>
  <cols>
    <col min="1" max="8" width="14.7109375" style="0" bestFit="1" customWidth="1"/>
    <col min="9" max="9" width="8.421875" style="0" bestFit="1" customWidth="1"/>
    <col min="10" max="10" width="21.00390625" style="0" bestFit="1" customWidth="1"/>
    <col min="11" max="17" width="14.7109375" style="0" bestFit="1" customWidth="1"/>
    <col min="18" max="18" width="4.7109375" style="0" bestFit="1" customWidth="1"/>
  </cols>
  <sheetData>
    <row r="1" spans="1:9" ht="13.5" customHeight="1">
      <c r="A1" s="552" t="s">
        <v>13</v>
      </c>
      <c r="B1" s="552"/>
      <c r="C1" s="552"/>
      <c r="D1" s="552"/>
      <c r="E1" s="552"/>
      <c r="F1" s="552"/>
      <c r="G1" s="552"/>
      <c r="H1" s="552"/>
      <c r="I1" s="552"/>
    </row>
    <row r="2" spans="1:17" s="5" customFormat="1" ht="88.5" customHeight="1">
      <c r="A2" s="9" t="s">
        <v>426</v>
      </c>
      <c r="B2" s="9" t="s">
        <v>427</v>
      </c>
      <c r="C2" s="9" t="s">
        <v>428</v>
      </c>
      <c r="D2" s="9" t="s">
        <v>429</v>
      </c>
      <c r="E2" s="9" t="s">
        <v>430</v>
      </c>
      <c r="F2" s="10" t="s">
        <v>192</v>
      </c>
      <c r="G2" s="10" t="s">
        <v>431</v>
      </c>
      <c r="H2" s="9" t="s">
        <v>432</v>
      </c>
      <c r="I2" s="9" t="s">
        <v>433</v>
      </c>
      <c r="J2" s="9" t="s">
        <v>434</v>
      </c>
      <c r="K2" s="10" t="s">
        <v>435</v>
      </c>
      <c r="L2" s="9" t="s">
        <v>436</v>
      </c>
      <c r="M2" s="9" t="s">
        <v>437</v>
      </c>
      <c r="N2" s="9" t="s">
        <v>438</v>
      </c>
      <c r="O2" s="10" t="s">
        <v>439</v>
      </c>
      <c r="P2" s="10" t="s">
        <v>440</v>
      </c>
      <c r="Q2" s="10" t="s">
        <v>441</v>
      </c>
    </row>
    <row r="3" spans="1:17" s="5" customFormat="1" ht="18" customHeight="1">
      <c r="A3" s="3" t="s">
        <v>28</v>
      </c>
      <c r="B3" s="27">
        <v>3145.24106</v>
      </c>
      <c r="C3" s="34">
        <v>518108</v>
      </c>
      <c r="D3" s="34">
        <v>195611.69925</v>
      </c>
      <c r="E3" s="58">
        <v>37.528771651</v>
      </c>
      <c r="F3" s="34">
        <v>775589.75</v>
      </c>
      <c r="G3" s="34">
        <v>261208.29157518</v>
      </c>
      <c r="H3" s="59">
        <v>33.097800725</v>
      </c>
      <c r="I3" s="34">
        <v>195277.88641</v>
      </c>
      <c r="J3" s="58">
        <v>99.814041697</v>
      </c>
      <c r="K3" s="34">
        <v>261207.80458154</v>
      </c>
      <c r="L3" s="42">
        <v>99.994166667</v>
      </c>
      <c r="M3" s="21">
        <v>458.18739</v>
      </c>
      <c r="N3" s="57">
        <v>0.222655289</v>
      </c>
      <c r="O3" s="34">
        <v>109583.71121</v>
      </c>
      <c r="P3" s="34">
        <v>194997.75012</v>
      </c>
      <c r="Q3" s="21">
        <v>207.14</v>
      </c>
    </row>
    <row r="4" spans="1:17" s="5" customFormat="1" ht="18" customHeight="1">
      <c r="A4" s="3" t="s">
        <v>29</v>
      </c>
      <c r="B4" s="27">
        <v>3210.16076</v>
      </c>
      <c r="C4" s="34">
        <v>555304</v>
      </c>
      <c r="D4" s="34">
        <v>204312.50842</v>
      </c>
      <c r="E4" s="58">
        <v>35.861057875</v>
      </c>
      <c r="F4" s="34">
        <v>672464.22</v>
      </c>
      <c r="G4" s="34">
        <v>193663.12298489</v>
      </c>
      <c r="H4" s="59">
        <v>29.292300591</v>
      </c>
      <c r="I4" s="34">
        <v>171221.4999</v>
      </c>
      <c r="J4" s="58">
        <v>94.463028816</v>
      </c>
      <c r="K4" s="34">
        <v>193243.43338827</v>
      </c>
      <c r="L4" s="42">
        <v>99.819526788</v>
      </c>
      <c r="M4" s="21">
        <v>369.1519</v>
      </c>
      <c r="N4" s="57">
        <v>0.218031755</v>
      </c>
      <c r="O4" s="21">
        <v>61952.6980559</v>
      </c>
      <c r="P4" s="34">
        <v>193935.17293415</v>
      </c>
      <c r="Q4" s="21">
        <v>223.1</v>
      </c>
    </row>
    <row r="5" spans="1:17" s="5" customFormat="1" ht="18" customHeight="1">
      <c r="A5" s="3" t="s">
        <v>105</v>
      </c>
      <c r="B5" s="27">
        <v>254.76076</v>
      </c>
      <c r="C5" s="21">
        <v>59515</v>
      </c>
      <c r="D5" s="21">
        <v>49993.6863</v>
      </c>
      <c r="E5" s="58">
        <v>84.001825254</v>
      </c>
      <c r="F5" s="21">
        <v>56860.88</v>
      </c>
      <c r="G5" s="21">
        <v>19548.391253498</v>
      </c>
      <c r="H5" s="59">
        <v>34.37933295</v>
      </c>
      <c r="I5" s="21">
        <v>16965.05337</v>
      </c>
      <c r="J5" s="58">
        <v>33.934391771</v>
      </c>
      <c r="K5" s="21">
        <v>19191.226139821</v>
      </c>
      <c r="L5" s="42">
        <v>98.172918124</v>
      </c>
      <c r="M5" s="21">
        <v>30.62797</v>
      </c>
      <c r="N5" s="57">
        <v>0.180535654</v>
      </c>
      <c r="O5" s="21">
        <v>10404.4079959</v>
      </c>
      <c r="P5" s="21">
        <v>19570.153934149</v>
      </c>
      <c r="Q5" s="21">
        <v>208.35</v>
      </c>
    </row>
    <row r="6" spans="1:17" s="5" customFormat="1" ht="18" customHeight="1">
      <c r="A6" s="3" t="s">
        <v>106</v>
      </c>
      <c r="B6" s="27">
        <v>287.8</v>
      </c>
      <c r="C6" s="21">
        <v>46113</v>
      </c>
      <c r="D6" s="21">
        <v>16592.378</v>
      </c>
      <c r="E6" s="58">
        <v>35.98</v>
      </c>
      <c r="F6" s="21">
        <v>61680.34</v>
      </c>
      <c r="G6" s="21">
        <v>19000.791</v>
      </c>
      <c r="H6" s="59">
        <v>30.81</v>
      </c>
      <c r="I6" s="21">
        <v>16534.39537</v>
      </c>
      <c r="J6" s="58">
        <v>99.65</v>
      </c>
      <c r="K6" s="21">
        <v>18944.47364</v>
      </c>
      <c r="L6" s="42">
        <v>99.7</v>
      </c>
      <c r="M6" s="21">
        <v>35.16642</v>
      </c>
      <c r="N6" s="57">
        <v>0.21</v>
      </c>
      <c r="O6" s="21">
        <v>6306.29006</v>
      </c>
      <c r="P6" s="21">
        <v>19024.019</v>
      </c>
      <c r="Q6" s="21">
        <v>209.68</v>
      </c>
    </row>
    <row r="7" spans="1:17" s="5" customFormat="1" ht="18" customHeight="1">
      <c r="A7" s="3" t="s">
        <v>107</v>
      </c>
      <c r="B7" s="27">
        <v>210.9</v>
      </c>
      <c r="C7" s="21">
        <v>37459</v>
      </c>
      <c r="D7" s="21">
        <v>12684.1</v>
      </c>
      <c r="E7" s="58">
        <v>33.861288342</v>
      </c>
      <c r="F7" s="21">
        <v>47381</v>
      </c>
      <c r="G7" s="21">
        <v>14792</v>
      </c>
      <c r="H7" s="59">
        <v>31.219265106</v>
      </c>
      <c r="I7" s="21">
        <v>12684.00072</v>
      </c>
      <c r="J7" s="58">
        <v>99.999217288</v>
      </c>
      <c r="K7" s="21">
        <v>14792</v>
      </c>
      <c r="L7" s="42">
        <v>100</v>
      </c>
      <c r="M7" s="21">
        <v>24.4</v>
      </c>
      <c r="N7" s="57">
        <v>0.192368327</v>
      </c>
      <c r="O7" s="21">
        <v>7419</v>
      </c>
      <c r="P7" s="21">
        <v>14809</v>
      </c>
      <c r="Q7" s="21">
        <v>211.03</v>
      </c>
    </row>
    <row r="8" spans="1:17" s="5" customFormat="1" ht="18" customHeight="1">
      <c r="A8" s="3" t="s">
        <v>108</v>
      </c>
      <c r="B8" s="27">
        <v>219.5</v>
      </c>
      <c r="C8" s="21">
        <v>38954</v>
      </c>
      <c r="D8" s="21">
        <v>14368.44567</v>
      </c>
      <c r="E8" s="58">
        <v>36.885674565</v>
      </c>
      <c r="F8" s="21">
        <v>48101</v>
      </c>
      <c r="G8" s="21">
        <v>16529</v>
      </c>
      <c r="H8" s="59">
        <v>34.363110954</v>
      </c>
      <c r="I8" s="21">
        <v>14368.4</v>
      </c>
      <c r="J8" s="58">
        <v>99.999682151</v>
      </c>
      <c r="K8" s="21">
        <v>16529</v>
      </c>
      <c r="L8" s="42">
        <v>100</v>
      </c>
      <c r="M8" s="21">
        <v>22.4</v>
      </c>
      <c r="N8" s="57">
        <v>0.155897664</v>
      </c>
      <c r="O8" s="21">
        <v>5345</v>
      </c>
      <c r="P8" s="21">
        <v>16548</v>
      </c>
      <c r="Q8" s="21">
        <v>212.39</v>
      </c>
    </row>
    <row r="9" spans="1:17" s="5" customFormat="1" ht="18" customHeight="1">
      <c r="A9" s="3" t="s">
        <v>109</v>
      </c>
      <c r="B9" s="27">
        <v>241.1</v>
      </c>
      <c r="C9" s="21">
        <v>38440</v>
      </c>
      <c r="D9" s="21">
        <v>12426.2</v>
      </c>
      <c r="E9" s="58">
        <v>32.326222685</v>
      </c>
      <c r="F9" s="21">
        <v>51828</v>
      </c>
      <c r="G9" s="21">
        <v>12503</v>
      </c>
      <c r="H9" s="59">
        <v>24.124025623</v>
      </c>
      <c r="I9" s="21">
        <v>12426.2</v>
      </c>
      <c r="J9" s="58">
        <v>100</v>
      </c>
      <c r="K9" s="21">
        <v>12503</v>
      </c>
      <c r="L9" s="42">
        <v>100</v>
      </c>
      <c r="M9" s="21">
        <v>17.4</v>
      </c>
      <c r="N9" s="57">
        <v>0.140026718</v>
      </c>
      <c r="O9" s="21">
        <v>3756</v>
      </c>
      <c r="P9" s="21">
        <v>12519</v>
      </c>
      <c r="Q9" s="21">
        <v>213.64</v>
      </c>
    </row>
    <row r="10" spans="1:17" s="5" customFormat="1" ht="18" customHeight="1">
      <c r="A10" s="3" t="s">
        <v>110</v>
      </c>
      <c r="B10" s="27">
        <v>263.1</v>
      </c>
      <c r="C10" s="21">
        <v>36876</v>
      </c>
      <c r="D10" s="21">
        <v>10879.57979</v>
      </c>
      <c r="E10" s="58">
        <v>29.503145108</v>
      </c>
      <c r="F10" s="21">
        <v>51026</v>
      </c>
      <c r="G10" s="21">
        <v>13963</v>
      </c>
      <c r="H10" s="59">
        <v>27.364480853</v>
      </c>
      <c r="I10" s="21">
        <v>10879.57979</v>
      </c>
      <c r="J10" s="58">
        <v>100</v>
      </c>
      <c r="K10" s="21">
        <v>13963.046544209</v>
      </c>
      <c r="L10" s="42">
        <v>100.00033334</v>
      </c>
      <c r="M10" s="21">
        <v>24.44406</v>
      </c>
      <c r="N10" s="57">
        <v>0.224678347</v>
      </c>
      <c r="O10" s="21">
        <v>3505</v>
      </c>
      <c r="P10" s="21">
        <v>13984</v>
      </c>
      <c r="Q10" s="21">
        <v>215.01</v>
      </c>
    </row>
    <row r="11" spans="1:17" s="5" customFormat="1" ht="18" customHeight="1">
      <c r="A11" s="3" t="s">
        <v>111</v>
      </c>
      <c r="B11" s="27">
        <v>200</v>
      </c>
      <c r="C11" s="21">
        <v>45797</v>
      </c>
      <c r="D11" s="21">
        <v>12713.4</v>
      </c>
      <c r="E11" s="58">
        <v>27.760333646</v>
      </c>
      <c r="F11" s="21">
        <v>56622</v>
      </c>
      <c r="G11" s="21">
        <v>14435</v>
      </c>
      <c r="H11" s="59">
        <v>25.493624386</v>
      </c>
      <c r="I11" s="21">
        <v>12713.4</v>
      </c>
      <c r="J11" s="58">
        <v>100</v>
      </c>
      <c r="K11" s="21">
        <v>14435</v>
      </c>
      <c r="L11" s="42">
        <v>100</v>
      </c>
      <c r="M11" s="21">
        <v>67.1</v>
      </c>
      <c r="N11" s="57">
        <v>0.527789576</v>
      </c>
      <c r="O11" s="21">
        <v>3918</v>
      </c>
      <c r="P11" s="21">
        <v>14466</v>
      </c>
      <c r="Q11" s="21">
        <v>216.36</v>
      </c>
    </row>
    <row r="12" spans="1:17" s="5" customFormat="1" ht="18" customHeight="1">
      <c r="A12" s="3" t="s">
        <v>112</v>
      </c>
      <c r="B12" s="27">
        <v>261.4</v>
      </c>
      <c r="C12" s="21">
        <v>51920</v>
      </c>
      <c r="D12" s="21">
        <v>14891.23481</v>
      </c>
      <c r="E12" s="58">
        <v>28.681114811</v>
      </c>
      <c r="F12" s="21">
        <v>59500</v>
      </c>
      <c r="G12" s="21">
        <v>17450</v>
      </c>
      <c r="H12" s="59">
        <v>29.327731092</v>
      </c>
      <c r="I12" s="21">
        <v>14891.23481</v>
      </c>
      <c r="J12" s="58">
        <v>100</v>
      </c>
      <c r="K12" s="21">
        <v>17449.977796429</v>
      </c>
      <c r="L12" s="42">
        <v>99.999872759</v>
      </c>
      <c r="M12" s="21">
        <v>33.1</v>
      </c>
      <c r="N12" s="57">
        <v>0.22227841</v>
      </c>
      <c r="O12" s="21">
        <v>4122</v>
      </c>
      <c r="P12" s="21">
        <v>17474</v>
      </c>
      <c r="Q12" s="21">
        <v>217.66</v>
      </c>
    </row>
    <row r="13" spans="1:17" s="5" customFormat="1" ht="18" customHeight="1">
      <c r="A13" s="3" t="s">
        <v>115</v>
      </c>
      <c r="B13" s="27">
        <v>253</v>
      </c>
      <c r="C13" s="21">
        <v>44598</v>
      </c>
      <c r="D13" s="21">
        <v>12834.01416</v>
      </c>
      <c r="E13" s="58">
        <v>28.777106955</v>
      </c>
      <c r="F13" s="21">
        <v>47248</v>
      </c>
      <c r="G13" s="21">
        <v>14238.433103182</v>
      </c>
      <c r="H13" s="59">
        <v>30.135525532</v>
      </c>
      <c r="I13" s="21">
        <v>12834.01416</v>
      </c>
      <c r="J13" s="58">
        <v>100</v>
      </c>
      <c r="K13" s="21">
        <v>14238.433103182</v>
      </c>
      <c r="L13" s="42">
        <v>100</v>
      </c>
      <c r="M13" s="21">
        <v>25.4701</v>
      </c>
      <c r="N13" s="57">
        <v>0.198457783</v>
      </c>
      <c r="O13" s="21">
        <v>3622</v>
      </c>
      <c r="P13" s="21">
        <v>14251</v>
      </c>
      <c r="Q13" s="21">
        <v>219.02</v>
      </c>
    </row>
    <row r="14" spans="1:17" s="5" customFormat="1" ht="18" customHeight="1">
      <c r="A14" s="3" t="s">
        <v>116</v>
      </c>
      <c r="B14" s="27">
        <v>316</v>
      </c>
      <c r="C14" s="21">
        <v>45971</v>
      </c>
      <c r="D14" s="21">
        <v>15769.08029</v>
      </c>
      <c r="E14" s="58">
        <v>34.302234648</v>
      </c>
      <c r="F14" s="21">
        <v>55154</v>
      </c>
      <c r="G14" s="21">
        <v>16057.757587439</v>
      </c>
      <c r="H14" s="59">
        <v>29.114402559</v>
      </c>
      <c r="I14" s="21">
        <v>15764.84225</v>
      </c>
      <c r="J14" s="58">
        <v>99.973124368</v>
      </c>
      <c r="K14" s="21">
        <v>16051.540580359</v>
      </c>
      <c r="L14" s="42">
        <v>99.961283467</v>
      </c>
      <c r="M14" s="21">
        <v>29.14499</v>
      </c>
      <c r="N14" s="57">
        <v>0.184873337</v>
      </c>
      <c r="O14" s="21">
        <v>3241</v>
      </c>
      <c r="P14" s="21">
        <v>16074</v>
      </c>
      <c r="Q14" s="21">
        <v>220.35</v>
      </c>
    </row>
    <row r="15" spans="1:17" s="5" customFormat="1" ht="18" customHeight="1">
      <c r="A15" s="3" t="s">
        <v>114</v>
      </c>
      <c r="B15" s="27">
        <v>301.6</v>
      </c>
      <c r="C15" s="21">
        <v>43767</v>
      </c>
      <c r="D15" s="21">
        <v>14287.1894</v>
      </c>
      <c r="E15" s="58">
        <v>32.643748486</v>
      </c>
      <c r="F15" s="21">
        <v>48797</v>
      </c>
      <c r="G15" s="21">
        <v>16764.750040774</v>
      </c>
      <c r="H15" s="59">
        <v>34.356108041</v>
      </c>
      <c r="I15" s="21">
        <v>14287.17943</v>
      </c>
      <c r="J15" s="58">
        <v>99.999930217</v>
      </c>
      <c r="K15" s="21">
        <v>16764.735584274</v>
      </c>
      <c r="L15" s="42">
        <v>99.999913768</v>
      </c>
      <c r="M15" s="21">
        <v>18.49836</v>
      </c>
      <c r="N15" s="57">
        <v>0.129475241</v>
      </c>
      <c r="O15" s="21">
        <v>3843</v>
      </c>
      <c r="P15" s="21">
        <v>16784</v>
      </c>
      <c r="Q15" s="21">
        <v>221.71</v>
      </c>
    </row>
    <row r="16" spans="1:17" s="5" customFormat="1" ht="18" customHeight="1">
      <c r="A16" s="3" t="s">
        <v>113</v>
      </c>
      <c r="B16" s="27">
        <v>401</v>
      </c>
      <c r="C16" s="21">
        <v>65894</v>
      </c>
      <c r="D16" s="21">
        <v>16873.2</v>
      </c>
      <c r="E16" s="58">
        <v>25.61</v>
      </c>
      <c r="F16" s="21">
        <v>88266</v>
      </c>
      <c r="G16" s="21">
        <v>18381</v>
      </c>
      <c r="H16" s="59">
        <v>20.82</v>
      </c>
      <c r="I16" s="21">
        <v>16873.2</v>
      </c>
      <c r="J16" s="58">
        <v>100</v>
      </c>
      <c r="K16" s="21">
        <v>18381</v>
      </c>
      <c r="L16" s="42">
        <v>100</v>
      </c>
      <c r="M16" s="21">
        <v>41.4</v>
      </c>
      <c r="N16" s="57">
        <v>0.25</v>
      </c>
      <c r="O16" s="21">
        <v>6471</v>
      </c>
      <c r="P16" s="21">
        <v>18432</v>
      </c>
      <c r="Q16" s="21">
        <v>223.1</v>
      </c>
    </row>
    <row r="17" spans="1:4" s="5" customFormat="1" ht="15" customHeight="1">
      <c r="A17" s="551" t="s">
        <v>732</v>
      </c>
      <c r="B17" s="551"/>
      <c r="C17" s="551"/>
      <c r="D17" s="551"/>
    </row>
    <row r="18" spans="1:4" s="5" customFormat="1" ht="13.5" customHeight="1">
      <c r="A18" s="551" t="s">
        <v>245</v>
      </c>
      <c r="B18" s="551"/>
      <c r="C18" s="551"/>
      <c r="D18" s="551"/>
    </row>
    <row r="19" s="5" customFormat="1" ht="27.75" customHeight="1"/>
  </sheetData>
  <sheetProtection/>
  <mergeCells count="3">
    <mergeCell ref="A1:I1"/>
    <mergeCell ref="A17:D17"/>
    <mergeCell ref="A18:D18"/>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M5" sqref="M5:M16"/>
    </sheetView>
  </sheetViews>
  <sheetFormatPr defaultColWidth="9.140625" defaultRowHeight="12.75"/>
  <cols>
    <col min="1" max="8" width="14.7109375" style="0" bestFit="1" customWidth="1"/>
    <col min="9" max="9" width="11.140625" style="0" bestFit="1" customWidth="1"/>
    <col min="10" max="10" width="18.28125" style="0" bestFit="1" customWidth="1"/>
    <col min="11" max="17" width="14.7109375" style="0" bestFit="1" customWidth="1"/>
    <col min="18" max="18" width="4.7109375" style="0" bestFit="1" customWidth="1"/>
  </cols>
  <sheetData>
    <row r="1" spans="1:9" ht="18" customHeight="1">
      <c r="A1" s="488" t="s">
        <v>442</v>
      </c>
      <c r="B1" s="488"/>
      <c r="C1" s="488"/>
      <c r="D1" s="488"/>
      <c r="E1" s="488"/>
      <c r="F1" s="488"/>
      <c r="G1" s="488"/>
      <c r="H1" s="488"/>
      <c r="I1" s="488"/>
    </row>
    <row r="2" spans="1:17" s="5" customFormat="1" ht="76.5" customHeight="1">
      <c r="A2" s="9" t="s">
        <v>426</v>
      </c>
      <c r="B2" s="9" t="s">
        <v>427</v>
      </c>
      <c r="C2" s="9" t="s">
        <v>428</v>
      </c>
      <c r="D2" s="9" t="s">
        <v>429</v>
      </c>
      <c r="E2" s="9" t="s">
        <v>430</v>
      </c>
      <c r="F2" s="10" t="s">
        <v>192</v>
      </c>
      <c r="G2" s="10" t="s">
        <v>443</v>
      </c>
      <c r="H2" s="9" t="s">
        <v>432</v>
      </c>
      <c r="I2" s="9" t="s">
        <v>433</v>
      </c>
      <c r="J2" s="9" t="s">
        <v>434</v>
      </c>
      <c r="K2" s="10" t="s">
        <v>435</v>
      </c>
      <c r="L2" s="9" t="s">
        <v>436</v>
      </c>
      <c r="M2" s="9" t="s">
        <v>437</v>
      </c>
      <c r="N2" s="9" t="s">
        <v>438</v>
      </c>
      <c r="O2" s="10" t="s">
        <v>439</v>
      </c>
      <c r="P2" s="10" t="s">
        <v>440</v>
      </c>
      <c r="Q2" s="10" t="s">
        <v>441</v>
      </c>
    </row>
    <row r="3" spans="1:17" s="5" customFormat="1" ht="18" customHeight="1">
      <c r="A3" s="3" t="s">
        <v>28</v>
      </c>
      <c r="B3" s="27">
        <v>28452.85</v>
      </c>
      <c r="C3" s="34">
        <v>3668649.11</v>
      </c>
      <c r="D3" s="34">
        <v>845400.34</v>
      </c>
      <c r="E3" s="42">
        <v>23.04</v>
      </c>
      <c r="F3" s="34">
        <v>7912284.49</v>
      </c>
      <c r="G3" s="34">
        <v>1950906.33</v>
      </c>
      <c r="H3" s="42">
        <v>24.66</v>
      </c>
      <c r="I3" s="34">
        <v>844261.48</v>
      </c>
      <c r="J3" s="13">
        <v>100</v>
      </c>
      <c r="K3" s="34">
        <v>1949508.07</v>
      </c>
      <c r="L3" s="42">
        <v>100</v>
      </c>
      <c r="M3" s="27">
        <v>1138.86</v>
      </c>
      <c r="N3" s="42">
        <v>0.13</v>
      </c>
      <c r="O3" s="34">
        <v>533294.54</v>
      </c>
      <c r="P3" s="34">
        <v>1950906.33</v>
      </c>
      <c r="Q3" s="21">
        <v>270.69</v>
      </c>
    </row>
    <row r="4" spans="1:17" s="5" customFormat="1" ht="18" customHeight="1">
      <c r="A4" s="3" t="s">
        <v>29</v>
      </c>
      <c r="B4" s="27">
        <v>35768.93571</v>
      </c>
      <c r="C4" s="34">
        <v>5361647.539</v>
      </c>
      <c r="D4" s="34">
        <v>1067585.125</v>
      </c>
      <c r="E4" s="42">
        <v>19.91151259</v>
      </c>
      <c r="F4" s="34">
        <v>9643316.767</v>
      </c>
      <c r="G4" s="34">
        <v>2077333.032</v>
      </c>
      <c r="H4" s="42">
        <v>21.54168615</v>
      </c>
      <c r="I4" s="34">
        <v>1065619.011</v>
      </c>
      <c r="J4" s="13">
        <v>100</v>
      </c>
      <c r="K4" s="34">
        <v>2075912.925</v>
      </c>
      <c r="L4" s="42">
        <v>100</v>
      </c>
      <c r="M4" s="27">
        <v>1966.104961</v>
      </c>
      <c r="N4" s="42">
        <v>0.184503555</v>
      </c>
      <c r="O4" s="34">
        <v>600587.1226</v>
      </c>
      <c r="P4" s="34">
        <v>2077333.032</v>
      </c>
      <c r="Q4" s="21">
        <v>302.11</v>
      </c>
    </row>
    <row r="5" spans="1:17" s="5" customFormat="1" ht="18" customHeight="1">
      <c r="A5" s="3" t="s">
        <v>105</v>
      </c>
      <c r="B5" s="27">
        <v>2178.67535</v>
      </c>
      <c r="C5" s="34">
        <v>318767.1296</v>
      </c>
      <c r="D5" s="21">
        <v>83715.62393</v>
      </c>
      <c r="E5" s="42">
        <v>26.26231382</v>
      </c>
      <c r="F5" s="34">
        <v>660248.7257</v>
      </c>
      <c r="G5" s="34">
        <v>164990.229</v>
      </c>
      <c r="H5" s="42">
        <v>24.98910222</v>
      </c>
      <c r="I5" s="21">
        <v>83612.94315</v>
      </c>
      <c r="J5" s="13">
        <v>100</v>
      </c>
      <c r="K5" s="34">
        <v>164854.6051</v>
      </c>
      <c r="L5" s="42">
        <v>100</v>
      </c>
      <c r="M5" s="27">
        <v>102.68078</v>
      </c>
      <c r="N5" s="42">
        <v>0.122654261</v>
      </c>
      <c r="O5" s="21">
        <v>43313.93</v>
      </c>
      <c r="P5" s="34">
        <v>164990.229</v>
      </c>
      <c r="Q5" s="21">
        <v>273.14</v>
      </c>
    </row>
    <row r="6" spans="1:17" s="5" customFormat="1" ht="18" customHeight="1">
      <c r="A6" s="3" t="s">
        <v>106</v>
      </c>
      <c r="B6" s="27">
        <v>2721.53567</v>
      </c>
      <c r="C6" s="34">
        <v>364680.7678</v>
      </c>
      <c r="D6" s="21">
        <v>83204.94821</v>
      </c>
      <c r="E6" s="42">
        <v>22.81583115</v>
      </c>
      <c r="F6" s="34">
        <v>778998.8406</v>
      </c>
      <c r="G6" s="34">
        <v>183175.4026</v>
      </c>
      <c r="H6" s="42">
        <v>23.51420735</v>
      </c>
      <c r="I6" s="21">
        <v>83091.03012</v>
      </c>
      <c r="J6" s="13">
        <v>100</v>
      </c>
      <c r="K6" s="34">
        <v>183032.5168</v>
      </c>
      <c r="L6" s="42">
        <v>100</v>
      </c>
      <c r="M6" s="27">
        <v>113.91809</v>
      </c>
      <c r="N6" s="42">
        <v>0.137100346</v>
      </c>
      <c r="O6" s="21">
        <v>50158.51</v>
      </c>
      <c r="P6" s="34">
        <v>183175.4026</v>
      </c>
      <c r="Q6" s="21">
        <v>276.26</v>
      </c>
    </row>
    <row r="7" spans="1:17" s="5" customFormat="1" ht="18" customHeight="1">
      <c r="A7" s="3" t="s">
        <v>107</v>
      </c>
      <c r="B7" s="27">
        <v>2233.27514</v>
      </c>
      <c r="C7" s="34">
        <v>310164.6999</v>
      </c>
      <c r="D7" s="21">
        <v>62865.07169</v>
      </c>
      <c r="E7" s="42">
        <v>20.26828705</v>
      </c>
      <c r="F7" s="34">
        <v>610435.4433</v>
      </c>
      <c r="G7" s="34">
        <v>144483.1483</v>
      </c>
      <c r="H7" s="42">
        <v>23.6688662</v>
      </c>
      <c r="I7" s="21">
        <v>62723.32407</v>
      </c>
      <c r="J7" s="13">
        <v>100</v>
      </c>
      <c r="K7" s="34">
        <v>144351.9929</v>
      </c>
      <c r="L7" s="42">
        <v>100</v>
      </c>
      <c r="M7" s="27">
        <v>141.7487606</v>
      </c>
      <c r="N7" s="42">
        <v>0.225990511</v>
      </c>
      <c r="O7" s="21">
        <v>44334.4</v>
      </c>
      <c r="P7" s="34">
        <v>144483.1483</v>
      </c>
      <c r="Q7" s="21">
        <v>278.37</v>
      </c>
    </row>
    <row r="8" spans="1:17" s="5" customFormat="1" ht="18" customHeight="1">
      <c r="A8" s="3" t="s">
        <v>108</v>
      </c>
      <c r="B8" s="27">
        <v>2838.37889</v>
      </c>
      <c r="C8" s="34">
        <v>384158.7709</v>
      </c>
      <c r="D8" s="21">
        <v>78884.3206</v>
      </c>
      <c r="E8" s="42">
        <v>20.53430159</v>
      </c>
      <c r="F8" s="34">
        <v>759243.5494</v>
      </c>
      <c r="G8" s="34">
        <v>160922.8175</v>
      </c>
      <c r="H8" s="42">
        <v>21.19515109</v>
      </c>
      <c r="I8" s="21">
        <v>78759.30962</v>
      </c>
      <c r="J8" s="13">
        <v>100</v>
      </c>
      <c r="K8" s="34">
        <v>160795.5584</v>
      </c>
      <c r="L8" s="42">
        <v>100</v>
      </c>
      <c r="M8" s="27">
        <v>125.01098</v>
      </c>
      <c r="N8" s="42">
        <v>0.158725337</v>
      </c>
      <c r="O8" s="21">
        <v>41430.03</v>
      </c>
      <c r="P8" s="34">
        <v>160922.8175</v>
      </c>
      <c r="Q8" s="21">
        <v>281.15</v>
      </c>
    </row>
    <row r="9" spans="1:17" s="5" customFormat="1" ht="18" customHeight="1">
      <c r="A9" s="3" t="s">
        <v>109</v>
      </c>
      <c r="B9" s="27">
        <v>2978.12925</v>
      </c>
      <c r="C9" s="34">
        <v>402907.5227</v>
      </c>
      <c r="D9" s="21">
        <v>78478.23797</v>
      </c>
      <c r="E9" s="42">
        <v>19.47797784</v>
      </c>
      <c r="F9" s="34">
        <v>747664.9773</v>
      </c>
      <c r="G9" s="34">
        <v>156796.6529</v>
      </c>
      <c r="H9" s="42">
        <v>20.971512324</v>
      </c>
      <c r="I9" s="21">
        <v>78357.95</v>
      </c>
      <c r="J9" s="13">
        <v>100</v>
      </c>
      <c r="K9" s="34">
        <v>156703.2884</v>
      </c>
      <c r="L9" s="42">
        <v>100</v>
      </c>
      <c r="M9" s="27">
        <v>120.28797</v>
      </c>
      <c r="N9" s="42">
        <v>0.153510869</v>
      </c>
      <c r="O9" s="21">
        <v>46762.02</v>
      </c>
      <c r="P9" s="34">
        <v>156796.6529</v>
      </c>
      <c r="Q9" s="21">
        <v>284.4</v>
      </c>
    </row>
    <row r="10" spans="1:17" s="5" customFormat="1" ht="18" customHeight="1">
      <c r="A10" s="3" t="s">
        <v>110</v>
      </c>
      <c r="B10" s="27">
        <v>2939.88114</v>
      </c>
      <c r="C10" s="34">
        <v>403767.831</v>
      </c>
      <c r="D10" s="21">
        <v>75737.13776</v>
      </c>
      <c r="E10" s="42">
        <v>18.75759581</v>
      </c>
      <c r="F10" s="34">
        <v>769784.1457</v>
      </c>
      <c r="G10" s="34">
        <v>159663.8324</v>
      </c>
      <c r="H10" s="42">
        <v>20.74137709</v>
      </c>
      <c r="I10" s="21">
        <v>75603.34269</v>
      </c>
      <c r="J10" s="13">
        <v>100</v>
      </c>
      <c r="K10" s="34">
        <v>159663.8324</v>
      </c>
      <c r="L10" s="42">
        <v>100</v>
      </c>
      <c r="M10" s="27">
        <v>133.79507</v>
      </c>
      <c r="N10" s="42">
        <v>0.176969781</v>
      </c>
      <c r="O10" s="21">
        <v>50170.04</v>
      </c>
      <c r="P10" s="34">
        <v>159663.8324</v>
      </c>
      <c r="Q10" s="21">
        <v>286.85</v>
      </c>
    </row>
    <row r="11" spans="1:17" s="5" customFormat="1" ht="18" customHeight="1">
      <c r="A11" s="3" t="s">
        <v>111</v>
      </c>
      <c r="B11" s="27">
        <v>2932.19274</v>
      </c>
      <c r="C11" s="34">
        <v>466023.5987</v>
      </c>
      <c r="D11" s="21">
        <v>85341.9669</v>
      </c>
      <c r="E11" s="42">
        <v>18.31279942</v>
      </c>
      <c r="F11" s="34">
        <v>796884.7499</v>
      </c>
      <c r="G11" s="34">
        <v>159854.1623</v>
      </c>
      <c r="H11" s="42">
        <v>20.05988473</v>
      </c>
      <c r="I11" s="21">
        <v>85002.97611</v>
      </c>
      <c r="J11" s="13">
        <v>100</v>
      </c>
      <c r="K11" s="34">
        <v>159669.7626</v>
      </c>
      <c r="L11" s="42">
        <v>100</v>
      </c>
      <c r="M11" s="27">
        <v>338.99079</v>
      </c>
      <c r="N11" s="42">
        <v>0.398798731</v>
      </c>
      <c r="O11" s="21">
        <v>43308.70718</v>
      </c>
      <c r="P11" s="34">
        <v>159854.1623</v>
      </c>
      <c r="Q11" s="21">
        <v>289.59</v>
      </c>
    </row>
    <row r="12" spans="1:17" s="5" customFormat="1" ht="18" customHeight="1">
      <c r="A12" s="3" t="s">
        <v>112</v>
      </c>
      <c r="B12" s="27">
        <v>3087.95779</v>
      </c>
      <c r="C12" s="34">
        <v>587591.32</v>
      </c>
      <c r="D12" s="34">
        <v>106424.1132</v>
      </c>
      <c r="E12" s="42">
        <v>18.11</v>
      </c>
      <c r="F12" s="34">
        <v>915405.5259</v>
      </c>
      <c r="G12" s="34">
        <v>191870.76</v>
      </c>
      <c r="H12" s="42">
        <v>20.96019246</v>
      </c>
      <c r="I12" s="34">
        <v>106099.867</v>
      </c>
      <c r="J12" s="13">
        <v>100</v>
      </c>
      <c r="K12" s="34">
        <v>191709.527</v>
      </c>
      <c r="L12" s="42">
        <v>100</v>
      </c>
      <c r="M12" s="27">
        <v>324.2462</v>
      </c>
      <c r="N12" s="42">
        <v>0.305604719</v>
      </c>
      <c r="O12" s="21">
        <v>58255.9054</v>
      </c>
      <c r="P12" s="34">
        <v>191870.7593</v>
      </c>
      <c r="Q12" s="21">
        <v>294.81</v>
      </c>
    </row>
    <row r="13" spans="1:17" s="5" customFormat="1" ht="18" customHeight="1">
      <c r="A13" s="3" t="s">
        <v>115</v>
      </c>
      <c r="B13" s="27">
        <v>2761.61</v>
      </c>
      <c r="C13" s="34">
        <v>483402.44</v>
      </c>
      <c r="D13" s="21">
        <v>85340.17</v>
      </c>
      <c r="E13" s="42">
        <v>17.65</v>
      </c>
      <c r="F13" s="34">
        <v>772598.6447</v>
      </c>
      <c r="G13" s="34">
        <v>153585.57</v>
      </c>
      <c r="H13" s="42">
        <v>19.87908912</v>
      </c>
      <c r="I13" s="21">
        <v>85179.36</v>
      </c>
      <c r="J13" s="13">
        <v>100</v>
      </c>
      <c r="K13" s="34">
        <v>153499.06</v>
      </c>
      <c r="L13" s="42">
        <v>100</v>
      </c>
      <c r="M13" s="27">
        <v>160.8</v>
      </c>
      <c r="N13" s="42">
        <v>0.19</v>
      </c>
      <c r="O13" s="21">
        <v>40309.87</v>
      </c>
      <c r="P13" s="34">
        <v>153585.57</v>
      </c>
      <c r="Q13" s="21">
        <v>297.36</v>
      </c>
    </row>
    <row r="14" spans="1:17" s="5" customFormat="1" ht="18" customHeight="1">
      <c r="A14" s="3" t="s">
        <v>116</v>
      </c>
      <c r="B14" s="27">
        <v>3103.94</v>
      </c>
      <c r="C14" s="34">
        <v>471101.08</v>
      </c>
      <c r="D14" s="21">
        <v>89459.08</v>
      </c>
      <c r="E14" s="42">
        <v>18.99</v>
      </c>
      <c r="F14" s="34">
        <v>848939.5511</v>
      </c>
      <c r="G14" s="34">
        <v>175343.36</v>
      </c>
      <c r="H14" s="42">
        <v>20.65439819</v>
      </c>
      <c r="I14" s="21">
        <v>89367.98</v>
      </c>
      <c r="J14" s="13">
        <v>100</v>
      </c>
      <c r="K14" s="34">
        <v>175247.5</v>
      </c>
      <c r="L14" s="42">
        <v>100</v>
      </c>
      <c r="M14" s="27">
        <v>91.1</v>
      </c>
      <c r="N14" s="42">
        <v>0.1</v>
      </c>
      <c r="O14" s="21">
        <v>45379.53</v>
      </c>
      <c r="P14" s="34">
        <v>175343.36</v>
      </c>
      <c r="Q14" s="21">
        <v>297.36</v>
      </c>
    </row>
    <row r="15" spans="1:17" s="5" customFormat="1" ht="18" customHeight="1">
      <c r="A15" s="3" t="s">
        <v>114</v>
      </c>
      <c r="B15" s="27">
        <v>3110.09523</v>
      </c>
      <c r="C15" s="34">
        <v>456468.0243</v>
      </c>
      <c r="D15" s="21">
        <v>91947.2295</v>
      </c>
      <c r="E15" s="42">
        <v>20.14319177</v>
      </c>
      <c r="F15" s="34">
        <v>841110.8994</v>
      </c>
      <c r="G15" s="34">
        <v>174980.1939</v>
      </c>
      <c r="H15" s="42">
        <v>20.8034629</v>
      </c>
      <c r="I15" s="21">
        <v>91819.73932</v>
      </c>
      <c r="J15" s="13">
        <v>100</v>
      </c>
      <c r="K15" s="34">
        <v>174877.7057</v>
      </c>
      <c r="L15" s="42">
        <v>100</v>
      </c>
      <c r="M15" s="27">
        <v>127.49018</v>
      </c>
      <c r="N15" s="42">
        <v>0.138848336</v>
      </c>
      <c r="O15" s="21">
        <v>44786.18</v>
      </c>
      <c r="P15" s="34">
        <v>174980.1939</v>
      </c>
      <c r="Q15" s="21">
        <v>300.01</v>
      </c>
    </row>
    <row r="16" spans="1:17" s="5" customFormat="1" ht="18" customHeight="1">
      <c r="A16" s="3" t="s">
        <v>113</v>
      </c>
      <c r="B16" s="27">
        <v>4883.26933</v>
      </c>
      <c r="C16" s="34">
        <v>712614.349</v>
      </c>
      <c r="D16" s="34">
        <v>146187.2268</v>
      </c>
      <c r="E16" s="42">
        <v>20.51421319</v>
      </c>
      <c r="F16" s="34">
        <v>1142001.714</v>
      </c>
      <c r="G16" s="34">
        <v>251666.9081</v>
      </c>
      <c r="H16" s="42">
        <v>22.03734943</v>
      </c>
      <c r="I16" s="34">
        <v>146001.1913</v>
      </c>
      <c r="J16" s="13">
        <v>100</v>
      </c>
      <c r="K16" s="34">
        <v>251507.575</v>
      </c>
      <c r="L16" s="42">
        <v>100</v>
      </c>
      <c r="M16" s="27">
        <v>186.03553</v>
      </c>
      <c r="N16" s="42">
        <v>0.127420556</v>
      </c>
      <c r="O16" s="21">
        <v>92378</v>
      </c>
      <c r="P16" s="34">
        <v>251666.9081</v>
      </c>
      <c r="Q16" s="21">
        <v>302.11</v>
      </c>
    </row>
    <row r="17" spans="1:7" s="5" customFormat="1" ht="15" customHeight="1">
      <c r="A17" s="492" t="s">
        <v>444</v>
      </c>
      <c r="B17" s="492"/>
      <c r="C17" s="492"/>
      <c r="D17" s="492"/>
      <c r="E17" s="492"/>
      <c r="F17" s="492"/>
      <c r="G17" s="492"/>
    </row>
    <row r="18" spans="1:7" s="5" customFormat="1" ht="13.5" customHeight="1">
      <c r="A18" s="492" t="s">
        <v>732</v>
      </c>
      <c r="B18" s="492"/>
      <c r="C18" s="492"/>
      <c r="D18" s="492"/>
      <c r="E18" s="492"/>
      <c r="F18" s="492"/>
      <c r="G18" s="492"/>
    </row>
    <row r="19" spans="1:7" s="5" customFormat="1" ht="13.5" customHeight="1">
      <c r="A19" s="492" t="s">
        <v>247</v>
      </c>
      <c r="B19" s="492"/>
      <c r="C19" s="492"/>
      <c r="D19" s="492"/>
      <c r="E19" s="492"/>
      <c r="F19" s="492"/>
      <c r="G19" s="492"/>
    </row>
    <row r="20" s="5" customFormat="1" ht="26.25" customHeight="1"/>
  </sheetData>
  <sheetProtection/>
  <mergeCells count="4">
    <mergeCell ref="A1:I1"/>
    <mergeCell ref="A17:G17"/>
    <mergeCell ref="A18:G18"/>
    <mergeCell ref="A19:G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R17"/>
  <sheetViews>
    <sheetView zoomScalePageLayoutView="0" workbookViewId="0" topLeftCell="A1">
      <selection activeCell="N5" sqref="N5:N16"/>
    </sheetView>
  </sheetViews>
  <sheetFormatPr defaultColWidth="9.140625" defaultRowHeight="12.75"/>
  <cols>
    <col min="1" max="15" width="14.7109375" style="0" bestFit="1" customWidth="1"/>
    <col min="16" max="16" width="4.7109375" style="0" bestFit="1" customWidth="1"/>
  </cols>
  <sheetData>
    <row r="1" spans="1:3" ht="14.25" customHeight="1">
      <c r="A1" s="254" t="s">
        <v>445</v>
      </c>
      <c r="B1" s="254"/>
      <c r="C1" s="254"/>
    </row>
    <row r="2" spans="1:15" s="5" customFormat="1" ht="71.25" customHeight="1">
      <c r="A2" s="40" t="s">
        <v>446</v>
      </c>
      <c r="B2" s="256" t="s">
        <v>427</v>
      </c>
      <c r="C2" s="40" t="s">
        <v>191</v>
      </c>
      <c r="D2" s="40" t="s">
        <v>429</v>
      </c>
      <c r="E2" s="40" t="s">
        <v>430</v>
      </c>
      <c r="F2" s="40" t="s">
        <v>209</v>
      </c>
      <c r="G2" s="40" t="s">
        <v>447</v>
      </c>
      <c r="H2" s="40" t="s">
        <v>432</v>
      </c>
      <c r="I2" s="40" t="s">
        <v>433</v>
      </c>
      <c r="J2" s="40" t="s">
        <v>434</v>
      </c>
      <c r="K2" s="40" t="s">
        <v>448</v>
      </c>
      <c r="L2" s="40" t="s">
        <v>436</v>
      </c>
      <c r="M2" s="40" t="s">
        <v>449</v>
      </c>
      <c r="N2" s="40" t="s">
        <v>450</v>
      </c>
      <c r="O2" s="40" t="s">
        <v>451</v>
      </c>
    </row>
    <row r="3" spans="1:15" s="5" customFormat="1" ht="18" customHeight="1">
      <c r="A3" s="60" t="s">
        <v>28</v>
      </c>
      <c r="B3" s="61">
        <v>0.01915</v>
      </c>
      <c r="C3" s="62">
        <v>14.16864</v>
      </c>
      <c r="D3" s="62">
        <v>14.16864</v>
      </c>
      <c r="E3" s="63">
        <v>100</v>
      </c>
      <c r="F3" s="62">
        <v>30.29325194</v>
      </c>
      <c r="G3" s="62">
        <v>30.29325194</v>
      </c>
      <c r="H3" s="63">
        <v>100</v>
      </c>
      <c r="I3" s="62">
        <v>14.16864</v>
      </c>
      <c r="J3" s="63">
        <v>100</v>
      </c>
      <c r="K3" s="62">
        <v>30.29325194</v>
      </c>
      <c r="L3" s="61">
        <v>100</v>
      </c>
      <c r="M3" s="62">
        <v>30.29325194</v>
      </c>
      <c r="N3" s="62">
        <v>30.29325194</v>
      </c>
      <c r="O3" s="62">
        <v>0.32</v>
      </c>
    </row>
    <row r="4" spans="1:18" s="176" customFormat="1" ht="12.75">
      <c r="A4" s="174" t="s">
        <v>879</v>
      </c>
      <c r="B4" s="178">
        <f>SUM(B5:B16)</f>
        <v>0.07786499999999999</v>
      </c>
      <c r="C4" s="178">
        <f>SUM(C5:C16)</f>
        <v>18.997710000000005</v>
      </c>
      <c r="D4" s="178">
        <f>SUM(D5:D16)</f>
        <v>16.821540000000002</v>
      </c>
      <c r="E4" s="179">
        <f>D4/C4*100</f>
        <v>88.5450930664801</v>
      </c>
      <c r="F4" s="178">
        <f>SUM(F5:F16)</f>
        <v>30.65882415</v>
      </c>
      <c r="G4" s="178">
        <f>SUM(G5:G16)</f>
        <v>26.485583061361503</v>
      </c>
      <c r="H4" s="179">
        <v>100</v>
      </c>
      <c r="I4" s="178">
        <f>SUM(I5:I16)</f>
        <v>16.821510000000004</v>
      </c>
      <c r="J4" s="179">
        <v>100</v>
      </c>
      <c r="K4" s="178">
        <f>SUM(K5:K16)</f>
        <v>26.485583061361503</v>
      </c>
      <c r="L4" s="179">
        <v>100</v>
      </c>
      <c r="M4" s="178">
        <f>SUM(M5:M16)</f>
        <v>26.526731253999994</v>
      </c>
      <c r="N4" s="178">
        <f>SUM(N5:N16)</f>
        <v>27.335421050361504</v>
      </c>
      <c r="O4" s="180">
        <v>0.35</v>
      </c>
      <c r="R4" s="175"/>
    </row>
    <row r="5" spans="1:18" s="173" customFormat="1" ht="12.75">
      <c r="A5" s="172">
        <v>43556</v>
      </c>
      <c r="B5" s="179">
        <v>0.00227</v>
      </c>
      <c r="C5" s="179">
        <v>3.82974</v>
      </c>
      <c r="D5" s="179">
        <v>3.82974</v>
      </c>
      <c r="E5" s="179">
        <f>D5/C5*100</f>
        <v>100</v>
      </c>
      <c r="F5" s="179">
        <v>7.4556996</v>
      </c>
      <c r="G5" s="179">
        <v>7.4556996</v>
      </c>
      <c r="H5" s="179">
        <v>100</v>
      </c>
      <c r="I5" s="179">
        <v>3.82974</v>
      </c>
      <c r="J5" s="179">
        <v>100</v>
      </c>
      <c r="K5" s="179">
        <v>7.4556996</v>
      </c>
      <c r="L5" s="179">
        <v>100</v>
      </c>
      <c r="M5" s="179">
        <v>7.4556996</v>
      </c>
      <c r="N5" s="179">
        <v>7.4556996</v>
      </c>
      <c r="O5" s="180">
        <v>0.32</v>
      </c>
      <c r="R5" s="177"/>
    </row>
    <row r="6" spans="1:18" s="173" customFormat="1" ht="12.75">
      <c r="A6" s="172">
        <v>43586</v>
      </c>
      <c r="B6" s="179">
        <v>0.00186</v>
      </c>
      <c r="C6" s="179">
        <v>3.71044</v>
      </c>
      <c r="D6" s="179">
        <v>3.71044</v>
      </c>
      <c r="E6" s="179">
        <f>D6/C6*100</f>
        <v>100</v>
      </c>
      <c r="F6" s="179">
        <v>7.15893782</v>
      </c>
      <c r="G6" s="179">
        <v>7.15893782</v>
      </c>
      <c r="H6" s="179">
        <v>100</v>
      </c>
      <c r="I6" s="179">
        <v>3.71044</v>
      </c>
      <c r="J6" s="179">
        <v>100</v>
      </c>
      <c r="K6" s="179">
        <v>7.15893782</v>
      </c>
      <c r="L6" s="179">
        <v>100</v>
      </c>
      <c r="M6" s="179">
        <v>7.15893782</v>
      </c>
      <c r="N6" s="179">
        <v>7.15893782</v>
      </c>
      <c r="O6" s="180">
        <v>0.35</v>
      </c>
      <c r="R6" s="177"/>
    </row>
    <row r="7" spans="1:18" s="173" customFormat="1" ht="12.75">
      <c r="A7" s="172">
        <v>43617</v>
      </c>
      <c r="B7" s="179">
        <v>0.00151</v>
      </c>
      <c r="C7" s="179">
        <v>2.75303</v>
      </c>
      <c r="D7" s="179">
        <v>2.75099</v>
      </c>
      <c r="E7" s="179">
        <f>D7/C7*100</f>
        <v>99.92589982673636</v>
      </c>
      <c r="F7" s="179">
        <v>5.688150919999999</v>
      </c>
      <c r="G7" s="179">
        <v>5.68733303</v>
      </c>
      <c r="H7" s="179">
        <f>G7/F7*100</f>
        <v>99.98562116210518</v>
      </c>
      <c r="I7" s="179">
        <v>2.75099</v>
      </c>
      <c r="J7" s="179">
        <v>100</v>
      </c>
      <c r="K7" s="179">
        <v>5.68733303</v>
      </c>
      <c r="L7" s="179">
        <v>100</v>
      </c>
      <c r="M7" s="179">
        <v>5.68733303</v>
      </c>
      <c r="N7" s="179">
        <v>5.68733303</v>
      </c>
      <c r="O7" s="180">
        <v>0.35</v>
      </c>
      <c r="R7" s="177"/>
    </row>
    <row r="8" spans="1:18" s="173" customFormat="1" ht="12.75">
      <c r="A8" s="172">
        <v>43647</v>
      </c>
      <c r="B8" s="179">
        <v>0.0055</v>
      </c>
      <c r="C8" s="179">
        <v>2.16919</v>
      </c>
      <c r="D8" s="179">
        <v>1.99903</v>
      </c>
      <c r="E8" s="179">
        <v>92.1555</v>
      </c>
      <c r="F8" s="179">
        <v>4.4027</v>
      </c>
      <c r="G8" s="179">
        <v>3.9009</v>
      </c>
      <c r="H8" s="179">
        <v>88.6</v>
      </c>
      <c r="I8" s="179">
        <v>1.999</v>
      </c>
      <c r="J8" s="179">
        <v>100</v>
      </c>
      <c r="K8" s="179">
        <v>3.9009</v>
      </c>
      <c r="L8" s="179">
        <v>100</v>
      </c>
      <c r="M8" s="179">
        <v>4.4027</v>
      </c>
      <c r="N8" s="179">
        <v>4.4027</v>
      </c>
      <c r="O8" s="180">
        <v>0.35</v>
      </c>
      <c r="R8" s="177"/>
    </row>
    <row r="9" spans="1:18" s="173" customFormat="1" ht="12.75">
      <c r="A9" s="172">
        <v>43678</v>
      </c>
      <c r="B9" s="179">
        <v>0.0085</v>
      </c>
      <c r="C9" s="179">
        <v>1.92547</v>
      </c>
      <c r="D9" s="179">
        <v>1.60858</v>
      </c>
      <c r="E9" s="179">
        <v>83.5419</v>
      </c>
      <c r="F9" s="179">
        <v>0.9943984</v>
      </c>
      <c r="G9" s="179">
        <v>0.6463588</v>
      </c>
      <c r="H9" s="179">
        <v>65</v>
      </c>
      <c r="I9" s="179">
        <v>1.60858</v>
      </c>
      <c r="J9" s="179">
        <v>100</v>
      </c>
      <c r="K9" s="179">
        <v>0.6463588</v>
      </c>
      <c r="L9" s="179">
        <v>100</v>
      </c>
      <c r="M9" s="179">
        <v>0.9943984</v>
      </c>
      <c r="N9" s="179">
        <v>0.9943984</v>
      </c>
      <c r="O9" s="180">
        <v>0.346073685</v>
      </c>
      <c r="R9" s="177"/>
    </row>
    <row r="10" spans="1:18" s="173" customFormat="1" ht="12.75">
      <c r="A10" s="172">
        <v>43709</v>
      </c>
      <c r="B10" s="179">
        <v>0.011245</v>
      </c>
      <c r="C10" s="179">
        <v>1.38224</v>
      </c>
      <c r="D10" s="179">
        <v>0.47155</v>
      </c>
      <c r="E10" s="179">
        <f aca="true" t="shared" si="0" ref="E10:E16">D10/C10*100</f>
        <v>34.114914920708415</v>
      </c>
      <c r="F10" s="179">
        <v>0.7429493899999997</v>
      </c>
      <c r="G10" s="179">
        <v>0.2901531763434321</v>
      </c>
      <c r="H10" s="179">
        <f aca="true" t="shared" si="1" ref="H10:H16">G10/F10*100</f>
        <v>39.05423172141405</v>
      </c>
      <c r="I10" s="179">
        <f>D10</f>
        <v>0.47155</v>
      </c>
      <c r="J10" s="179">
        <v>100</v>
      </c>
      <c r="K10" s="179">
        <f>G10</f>
        <v>0.2901531763434321</v>
      </c>
      <c r="L10" s="179">
        <v>100</v>
      </c>
      <c r="M10" s="179">
        <v>0.36386355900000006</v>
      </c>
      <c r="N10" s="179">
        <v>0.290151565343432</v>
      </c>
      <c r="O10" s="180">
        <v>0.346073685</v>
      </c>
      <c r="R10" s="177"/>
    </row>
    <row r="11" spans="1:15" s="173" customFormat="1" ht="12.75">
      <c r="A11" s="172">
        <v>43739</v>
      </c>
      <c r="B11" s="179">
        <v>0.0084</v>
      </c>
      <c r="C11" s="179">
        <v>0.75019</v>
      </c>
      <c r="D11" s="179">
        <v>0.44712</v>
      </c>
      <c r="E11" s="179">
        <f t="shared" si="0"/>
        <v>59.60090110505338</v>
      </c>
      <c r="F11" s="179">
        <v>0.7531</v>
      </c>
      <c r="G11" s="179">
        <v>0.2924703001680986</v>
      </c>
      <c r="H11" s="179">
        <f t="shared" si="1"/>
        <v>38.83551987360226</v>
      </c>
      <c r="I11" s="179">
        <f>D11</f>
        <v>0.44712</v>
      </c>
      <c r="J11" s="179">
        <v>100</v>
      </c>
      <c r="K11" s="179">
        <f>G11</f>
        <v>0.2924703001680986</v>
      </c>
      <c r="L11" s="179">
        <v>100</v>
      </c>
      <c r="M11" s="179">
        <v>0.22707332000000002</v>
      </c>
      <c r="N11" s="179">
        <v>0.2924703001680986</v>
      </c>
      <c r="O11" s="180">
        <v>0.346073685</v>
      </c>
    </row>
    <row r="12" spans="1:15" s="173" customFormat="1" ht="12.75">
      <c r="A12" s="172">
        <v>43770</v>
      </c>
      <c r="B12" s="179">
        <v>0.0086</v>
      </c>
      <c r="C12" s="179">
        <v>0.63474</v>
      </c>
      <c r="D12" s="179">
        <v>0.54145</v>
      </c>
      <c r="E12" s="179">
        <f t="shared" si="0"/>
        <v>85.3026436021048</v>
      </c>
      <c r="F12" s="179">
        <v>0.79928683</v>
      </c>
      <c r="G12" s="179">
        <v>0.25354052147055733</v>
      </c>
      <c r="H12" s="179">
        <f t="shared" si="1"/>
        <v>31.720843125934824</v>
      </c>
      <c r="I12" s="179">
        <f>D12</f>
        <v>0.54145</v>
      </c>
      <c r="J12" s="179">
        <v>100</v>
      </c>
      <c r="K12" s="179">
        <f>G12</f>
        <v>0.25354052147055733</v>
      </c>
      <c r="L12" s="179">
        <v>100</v>
      </c>
      <c r="M12" s="179">
        <v>0.049137355</v>
      </c>
      <c r="N12" s="179">
        <v>0.25354052147055733</v>
      </c>
      <c r="O12" s="180">
        <v>0.346073685</v>
      </c>
    </row>
    <row r="13" spans="1:15" s="173" customFormat="1" ht="12.75">
      <c r="A13" s="172">
        <v>43800</v>
      </c>
      <c r="B13" s="179">
        <v>0.00643</v>
      </c>
      <c r="C13" s="179">
        <v>0.39381</v>
      </c>
      <c r="D13" s="179">
        <v>0.19142</v>
      </c>
      <c r="E13" s="179">
        <f t="shared" si="0"/>
        <v>48.607196363728704</v>
      </c>
      <c r="F13" s="179">
        <v>0.5646949999999994</v>
      </c>
      <c r="G13" s="179">
        <v>0.12303888594551285</v>
      </c>
      <c r="H13" s="179">
        <f t="shared" si="1"/>
        <v>21.788555936481284</v>
      </c>
      <c r="I13" s="179">
        <v>0.19142</v>
      </c>
      <c r="J13" s="179">
        <v>100</v>
      </c>
      <c r="K13" s="179">
        <v>0.12303888594551285</v>
      </c>
      <c r="L13" s="179">
        <v>100</v>
      </c>
      <c r="M13" s="179">
        <v>0.064799705</v>
      </c>
      <c r="N13" s="179">
        <v>0.12303888594551285</v>
      </c>
      <c r="O13" s="180">
        <v>0.346073685</v>
      </c>
    </row>
    <row r="14" spans="1:15" s="173" customFormat="1" ht="12.75">
      <c r="A14" s="172">
        <v>43831</v>
      </c>
      <c r="B14" s="179">
        <v>0.01169</v>
      </c>
      <c r="C14" s="179">
        <v>0.57081</v>
      </c>
      <c r="D14" s="179">
        <v>0.52313</v>
      </c>
      <c r="E14" s="179">
        <f t="shared" si="0"/>
        <v>91.64695783185297</v>
      </c>
      <c r="F14" s="179">
        <v>0.8449050950000004</v>
      </c>
      <c r="G14" s="179">
        <v>0.28817106119539776</v>
      </c>
      <c r="H14" s="179">
        <f t="shared" si="1"/>
        <v>34.106914835848826</v>
      </c>
      <c r="I14" s="179">
        <v>0.52313</v>
      </c>
      <c r="J14" s="179">
        <v>100</v>
      </c>
      <c r="K14" s="179">
        <v>0.28817106119539776</v>
      </c>
      <c r="L14" s="179">
        <v>100</v>
      </c>
      <c r="M14" s="179">
        <v>0.04697152000000001</v>
      </c>
      <c r="N14" s="179">
        <v>0.28817106119539776</v>
      </c>
      <c r="O14" s="180">
        <v>0.346073685</v>
      </c>
    </row>
    <row r="15" spans="1:15" s="173" customFormat="1" ht="12.75">
      <c r="A15" s="172">
        <v>43862</v>
      </c>
      <c r="B15" s="179">
        <v>0.0112</v>
      </c>
      <c r="C15" s="179">
        <v>0.87505</v>
      </c>
      <c r="D15" s="179">
        <v>0.74809</v>
      </c>
      <c r="E15" s="179">
        <f t="shared" si="0"/>
        <v>85.49111479344037</v>
      </c>
      <c r="F15" s="179">
        <v>1.228912635</v>
      </c>
      <c r="G15" s="179">
        <v>0.3889798662385054</v>
      </c>
      <c r="H15" s="179">
        <f t="shared" si="1"/>
        <v>31.652361214310847</v>
      </c>
      <c r="I15" s="179">
        <v>0.74809</v>
      </c>
      <c r="J15" s="179">
        <v>100</v>
      </c>
      <c r="K15" s="179">
        <v>0.3889798662385054</v>
      </c>
      <c r="L15" s="179">
        <v>100</v>
      </c>
      <c r="M15" s="179">
        <v>0.07581694500000001</v>
      </c>
      <c r="N15" s="179">
        <v>0.3889798662385054</v>
      </c>
      <c r="O15" s="180">
        <v>0.346073685</v>
      </c>
    </row>
    <row r="16" spans="1:15" s="173" customFormat="1" ht="12.75">
      <c r="A16" s="172">
        <v>43891</v>
      </c>
      <c r="B16" s="179">
        <v>0.00066</v>
      </c>
      <c r="C16" s="179">
        <v>0.003</v>
      </c>
      <c r="D16" s="179">
        <v>0</v>
      </c>
      <c r="E16" s="179">
        <f t="shared" si="0"/>
        <v>0</v>
      </c>
      <c r="F16" s="179">
        <v>0.02508846</v>
      </c>
      <c r="G16" s="179">
        <v>0</v>
      </c>
      <c r="H16" s="179">
        <f t="shared" si="1"/>
        <v>0</v>
      </c>
      <c r="I16" s="179">
        <v>0</v>
      </c>
      <c r="J16" s="179">
        <v>0</v>
      </c>
      <c r="K16" s="179">
        <v>0</v>
      </c>
      <c r="L16" s="179">
        <v>0</v>
      </c>
      <c r="M16" s="179">
        <v>0</v>
      </c>
      <c r="N16" s="179">
        <v>0</v>
      </c>
      <c r="O16" s="180">
        <v>0.346073685</v>
      </c>
    </row>
    <row r="17" spans="1:15" s="5" customFormat="1" ht="17.25" customHeight="1">
      <c r="A17" s="594" t="s">
        <v>248</v>
      </c>
      <c r="B17" s="594"/>
      <c r="C17" s="594"/>
      <c r="D17" s="594"/>
      <c r="E17" s="594"/>
      <c r="F17" s="594"/>
      <c r="G17" s="594"/>
      <c r="H17" s="594"/>
      <c r="I17" s="594"/>
      <c r="J17" s="594"/>
      <c r="K17" s="594"/>
      <c r="L17" s="594"/>
      <c r="M17" s="594"/>
      <c r="N17" s="594"/>
      <c r="O17" s="594"/>
    </row>
    <row r="18" s="5" customFormat="1" ht="27.75" customHeight="1"/>
  </sheetData>
  <sheetProtection/>
  <mergeCells count="1">
    <mergeCell ref="A17:O17"/>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R21"/>
  <sheetViews>
    <sheetView zoomScalePageLayoutView="0" workbookViewId="0" topLeftCell="A1">
      <selection activeCell="S22" sqref="S22"/>
    </sheetView>
  </sheetViews>
  <sheetFormatPr defaultColWidth="9.140625" defaultRowHeight="12.75"/>
  <cols>
    <col min="1" max="1" width="14.7109375" style="0" bestFit="1" customWidth="1"/>
    <col min="2" max="2" width="9.140625" style="0" bestFit="1" customWidth="1"/>
    <col min="3" max="3" width="10.140625" style="0" bestFit="1" customWidth="1"/>
    <col min="4" max="4" width="9.421875" style="0" bestFit="1" customWidth="1"/>
    <col min="5" max="5" width="10.140625" style="0" bestFit="1" customWidth="1"/>
    <col min="6" max="6" width="9.57421875" style="0" bestFit="1" customWidth="1"/>
    <col min="7" max="11" width="10.140625" style="0" bestFit="1" customWidth="1"/>
    <col min="12" max="12" width="9.8515625" style="0" bestFit="1" customWidth="1"/>
    <col min="13" max="13" width="9.28125" style="0" bestFit="1" customWidth="1"/>
    <col min="14" max="14" width="10.28125" style="0" bestFit="1" customWidth="1"/>
    <col min="15" max="15" width="11.7109375" style="0" bestFit="1" customWidth="1"/>
    <col min="16" max="16" width="9.7109375" style="0" bestFit="1" customWidth="1"/>
    <col min="17" max="17" width="8.28125" style="0" bestFit="1" customWidth="1"/>
    <col min="18" max="18" width="9.140625" style="0" bestFit="1" customWidth="1"/>
    <col min="19" max="19" width="4.7109375" style="0" bestFit="1" customWidth="1"/>
  </cols>
  <sheetData>
    <row r="1" spans="1:18" ht="18" customHeight="1">
      <c r="A1" s="488" t="s">
        <v>14</v>
      </c>
      <c r="B1" s="488"/>
      <c r="C1" s="488"/>
      <c r="D1" s="488"/>
      <c r="E1" s="488"/>
      <c r="F1" s="488"/>
      <c r="G1" s="488"/>
      <c r="H1" s="488"/>
      <c r="I1" s="488"/>
      <c r="J1" s="488"/>
      <c r="K1" s="488"/>
      <c r="L1" s="488"/>
      <c r="M1" s="488"/>
      <c r="N1" s="488"/>
      <c r="O1" s="488"/>
      <c r="P1" s="488"/>
      <c r="Q1" s="488"/>
      <c r="R1" s="488"/>
    </row>
    <row r="2" spans="1:18" s="5" customFormat="1" ht="25.5" customHeight="1">
      <c r="A2" s="494" t="s">
        <v>452</v>
      </c>
      <c r="B2" s="494" t="s">
        <v>189</v>
      </c>
      <c r="C2" s="567" t="s">
        <v>453</v>
      </c>
      <c r="D2" s="568"/>
      <c r="E2" s="567" t="s">
        <v>454</v>
      </c>
      <c r="F2" s="568"/>
      <c r="G2" s="555" t="s">
        <v>455</v>
      </c>
      <c r="H2" s="583"/>
      <c r="I2" s="583"/>
      <c r="J2" s="556"/>
      <c r="K2" s="555" t="s">
        <v>456</v>
      </c>
      <c r="L2" s="583"/>
      <c r="M2" s="583"/>
      <c r="N2" s="556"/>
      <c r="O2" s="567" t="s">
        <v>99</v>
      </c>
      <c r="P2" s="568"/>
      <c r="Q2" s="596" t="s">
        <v>457</v>
      </c>
      <c r="R2" s="597"/>
    </row>
    <row r="3" spans="1:18" s="5" customFormat="1" ht="13.5" customHeight="1">
      <c r="A3" s="595"/>
      <c r="B3" s="595"/>
      <c r="C3" s="569"/>
      <c r="D3" s="570"/>
      <c r="E3" s="569"/>
      <c r="F3" s="570"/>
      <c r="G3" s="555" t="s">
        <v>458</v>
      </c>
      <c r="H3" s="556"/>
      <c r="I3" s="555" t="s">
        <v>459</v>
      </c>
      <c r="J3" s="556"/>
      <c r="K3" s="555" t="s">
        <v>458</v>
      </c>
      <c r="L3" s="556"/>
      <c r="M3" s="555" t="s">
        <v>459</v>
      </c>
      <c r="N3" s="556"/>
      <c r="O3" s="569"/>
      <c r="P3" s="570"/>
      <c r="Q3" s="598"/>
      <c r="R3" s="599"/>
    </row>
    <row r="4" spans="1:18" s="5" customFormat="1" ht="39" customHeight="1">
      <c r="A4" s="495"/>
      <c r="B4" s="495"/>
      <c r="C4" s="15" t="s">
        <v>460</v>
      </c>
      <c r="D4" s="14" t="s">
        <v>461</v>
      </c>
      <c r="E4" s="15" t="s">
        <v>460</v>
      </c>
      <c r="F4" s="14" t="s">
        <v>461</v>
      </c>
      <c r="G4" s="15" t="s">
        <v>460</v>
      </c>
      <c r="H4" s="14" t="s">
        <v>461</v>
      </c>
      <c r="I4" s="15" t="s">
        <v>460</v>
      </c>
      <c r="J4" s="14" t="s">
        <v>461</v>
      </c>
      <c r="K4" s="15" t="s">
        <v>460</v>
      </c>
      <c r="L4" s="14" t="s">
        <v>461</v>
      </c>
      <c r="M4" s="15" t="s">
        <v>460</v>
      </c>
      <c r="N4" s="14" t="s">
        <v>461</v>
      </c>
      <c r="O4" s="15" t="s">
        <v>460</v>
      </c>
      <c r="P4" s="14" t="s">
        <v>461</v>
      </c>
      <c r="Q4" s="15" t="s">
        <v>462</v>
      </c>
      <c r="R4" s="14" t="s">
        <v>461</v>
      </c>
    </row>
    <row r="5" spans="1:18" s="5" customFormat="1" ht="15" customHeight="1">
      <c r="A5" s="3" t="s">
        <v>28</v>
      </c>
      <c r="B5" s="11">
        <v>248</v>
      </c>
      <c r="C5" s="21">
        <v>438</v>
      </c>
      <c r="D5" s="21">
        <v>39.15837</v>
      </c>
      <c r="E5" s="21">
        <v>271</v>
      </c>
      <c r="F5" s="21">
        <v>17.77912324</v>
      </c>
      <c r="G5" s="21">
        <v>19158</v>
      </c>
      <c r="H5" s="21">
        <v>1308.5016735</v>
      </c>
      <c r="I5" s="21">
        <v>11298</v>
      </c>
      <c r="J5" s="21">
        <v>884.6280425</v>
      </c>
      <c r="K5" s="21">
        <v>2</v>
      </c>
      <c r="L5" s="21">
        <v>0.07568</v>
      </c>
      <c r="M5" s="21">
        <v>0</v>
      </c>
      <c r="N5" s="21">
        <v>0</v>
      </c>
      <c r="O5" s="21">
        <v>31167</v>
      </c>
      <c r="P5" s="21">
        <v>2250.14288924</v>
      </c>
      <c r="Q5" s="21">
        <v>9</v>
      </c>
      <c r="R5" s="21">
        <v>0.67341037</v>
      </c>
    </row>
    <row r="6" spans="1:18" s="5" customFormat="1" ht="15" customHeight="1">
      <c r="A6" s="3" t="s">
        <v>29</v>
      </c>
      <c r="B6" s="11">
        <v>247</v>
      </c>
      <c r="C6" s="34">
        <v>150212</v>
      </c>
      <c r="D6" s="21">
        <v>14933.63792825</v>
      </c>
      <c r="E6" s="21">
        <v>2983</v>
      </c>
      <c r="F6" s="21">
        <v>162.962557545</v>
      </c>
      <c r="G6" s="34">
        <v>2032161</v>
      </c>
      <c r="H6" s="34">
        <v>200440.05508463</v>
      </c>
      <c r="I6" s="34">
        <v>480178</v>
      </c>
      <c r="J6" s="21">
        <v>45522.520567375</v>
      </c>
      <c r="K6" s="21">
        <v>8473</v>
      </c>
      <c r="L6" s="21">
        <v>626.108005375</v>
      </c>
      <c r="M6" s="21">
        <v>7876</v>
      </c>
      <c r="N6" s="21">
        <v>583.24307475</v>
      </c>
      <c r="O6" s="34">
        <v>2681883</v>
      </c>
      <c r="P6" s="34">
        <v>262268.51721792</v>
      </c>
      <c r="Q6" s="21">
        <v>515</v>
      </c>
      <c r="R6" s="21">
        <v>37.94</v>
      </c>
    </row>
    <row r="7" spans="1:18" s="5" customFormat="1" ht="15" customHeight="1">
      <c r="A7" s="3" t="s">
        <v>105</v>
      </c>
      <c r="B7" s="11">
        <v>19</v>
      </c>
      <c r="C7" s="21">
        <v>7</v>
      </c>
      <c r="D7" s="21">
        <v>0.684311375</v>
      </c>
      <c r="E7" s="21">
        <v>51</v>
      </c>
      <c r="F7" s="21">
        <v>3.5252402</v>
      </c>
      <c r="G7" s="21">
        <v>0</v>
      </c>
      <c r="H7" s="21">
        <v>0</v>
      </c>
      <c r="I7" s="21">
        <v>0</v>
      </c>
      <c r="J7" s="21">
        <v>0</v>
      </c>
      <c r="K7" s="21">
        <v>0</v>
      </c>
      <c r="L7" s="21">
        <v>0</v>
      </c>
      <c r="M7" s="21">
        <v>0</v>
      </c>
      <c r="N7" s="21">
        <v>0</v>
      </c>
      <c r="O7" s="21">
        <v>58</v>
      </c>
      <c r="P7" s="21">
        <v>4.209551575</v>
      </c>
      <c r="Q7" s="21">
        <v>6</v>
      </c>
      <c r="R7" s="21">
        <v>0.47</v>
      </c>
    </row>
    <row r="8" spans="1:18" s="5" customFormat="1" ht="15" customHeight="1">
      <c r="A8" s="3" t="s">
        <v>106</v>
      </c>
      <c r="B8" s="11">
        <v>22</v>
      </c>
      <c r="C8" s="21">
        <v>12</v>
      </c>
      <c r="D8" s="21">
        <v>1.132248125</v>
      </c>
      <c r="E8" s="21">
        <v>28</v>
      </c>
      <c r="F8" s="21">
        <v>2.30839644</v>
      </c>
      <c r="G8" s="21">
        <v>0</v>
      </c>
      <c r="H8" s="21">
        <v>0</v>
      </c>
      <c r="I8" s="21">
        <v>0</v>
      </c>
      <c r="J8" s="21">
        <v>0</v>
      </c>
      <c r="K8" s="21">
        <v>0</v>
      </c>
      <c r="L8" s="21">
        <v>0</v>
      </c>
      <c r="M8" s="21">
        <v>0</v>
      </c>
      <c r="N8" s="21">
        <v>0</v>
      </c>
      <c r="O8" s="21">
        <v>40</v>
      </c>
      <c r="P8" s="21">
        <v>3.440644565</v>
      </c>
      <c r="Q8" s="21">
        <v>7</v>
      </c>
      <c r="R8" s="21">
        <v>0.61333919</v>
      </c>
    </row>
    <row r="9" spans="1:18" s="5" customFormat="1" ht="15" customHeight="1">
      <c r="A9" s="3" t="s">
        <v>107</v>
      </c>
      <c r="B9" s="11">
        <v>19</v>
      </c>
      <c r="C9" s="21">
        <v>4</v>
      </c>
      <c r="D9" s="21">
        <v>0.398711625</v>
      </c>
      <c r="E9" s="21">
        <v>16</v>
      </c>
      <c r="F9" s="21">
        <v>1.33185191</v>
      </c>
      <c r="G9" s="21">
        <v>0</v>
      </c>
      <c r="H9" s="21">
        <v>0</v>
      </c>
      <c r="I9" s="21">
        <v>0</v>
      </c>
      <c r="J9" s="21">
        <v>0</v>
      </c>
      <c r="K9" s="21">
        <v>0</v>
      </c>
      <c r="L9" s="21">
        <v>0</v>
      </c>
      <c r="M9" s="21">
        <v>0</v>
      </c>
      <c r="N9" s="21">
        <v>0</v>
      </c>
      <c r="O9" s="21">
        <v>20</v>
      </c>
      <c r="P9" s="21">
        <v>1.730563535</v>
      </c>
      <c r="Q9" s="21">
        <v>6</v>
      </c>
      <c r="R9" s="21">
        <v>0.54</v>
      </c>
    </row>
    <row r="10" spans="1:18" s="5" customFormat="1" ht="15" customHeight="1">
      <c r="A10" s="3" t="s">
        <v>108</v>
      </c>
      <c r="B10" s="11">
        <v>23</v>
      </c>
      <c r="C10" s="21">
        <v>2</v>
      </c>
      <c r="D10" s="21">
        <v>0.199787</v>
      </c>
      <c r="E10" s="21">
        <v>9</v>
      </c>
      <c r="F10" s="21">
        <v>0.688734</v>
      </c>
      <c r="G10" s="21">
        <v>0</v>
      </c>
      <c r="H10" s="21">
        <v>0</v>
      </c>
      <c r="I10" s="21">
        <v>0</v>
      </c>
      <c r="J10" s="21">
        <v>0</v>
      </c>
      <c r="K10" s="21">
        <v>0</v>
      </c>
      <c r="L10" s="21">
        <v>0</v>
      </c>
      <c r="M10" s="21">
        <v>0</v>
      </c>
      <c r="N10" s="21">
        <v>0</v>
      </c>
      <c r="O10" s="21">
        <v>11</v>
      </c>
      <c r="P10" s="21">
        <v>0.888521</v>
      </c>
      <c r="Q10" s="21">
        <v>3</v>
      </c>
      <c r="R10" s="21">
        <v>0.18</v>
      </c>
    </row>
    <row r="11" spans="1:18" s="5" customFormat="1" ht="15" customHeight="1">
      <c r="A11" s="3" t="s">
        <v>109</v>
      </c>
      <c r="B11" s="11">
        <v>20</v>
      </c>
      <c r="C11" s="21">
        <v>9</v>
      </c>
      <c r="D11" s="21">
        <v>0.832409625</v>
      </c>
      <c r="E11" s="21">
        <v>357</v>
      </c>
      <c r="F11" s="21">
        <v>18.808830395</v>
      </c>
      <c r="G11" s="21">
        <v>0</v>
      </c>
      <c r="H11" s="21">
        <v>0</v>
      </c>
      <c r="I11" s="21">
        <v>0</v>
      </c>
      <c r="J11" s="21">
        <v>0</v>
      </c>
      <c r="K11" s="21">
        <v>0</v>
      </c>
      <c r="L11" s="21">
        <v>0</v>
      </c>
      <c r="M11" s="21">
        <v>0</v>
      </c>
      <c r="N11" s="21">
        <v>0</v>
      </c>
      <c r="O11" s="21">
        <v>366</v>
      </c>
      <c r="P11" s="21">
        <v>19.64124002</v>
      </c>
      <c r="Q11" s="21">
        <v>49</v>
      </c>
      <c r="R11" s="21">
        <v>2.83</v>
      </c>
    </row>
    <row r="12" spans="1:18" s="5" customFormat="1" ht="15" customHeight="1">
      <c r="A12" s="3" t="s">
        <v>110</v>
      </c>
      <c r="B12" s="11">
        <v>19</v>
      </c>
      <c r="C12" s="21">
        <v>2883</v>
      </c>
      <c r="D12" s="21">
        <v>271.5236055</v>
      </c>
      <c r="E12" s="21">
        <v>921</v>
      </c>
      <c r="F12" s="21">
        <v>43.010289625</v>
      </c>
      <c r="G12" s="21">
        <v>0</v>
      </c>
      <c r="H12" s="21">
        <v>0</v>
      </c>
      <c r="I12" s="21">
        <v>0</v>
      </c>
      <c r="J12" s="21">
        <v>0</v>
      </c>
      <c r="K12" s="21">
        <v>266</v>
      </c>
      <c r="L12" s="21">
        <v>20.254770875</v>
      </c>
      <c r="M12" s="21">
        <v>197</v>
      </c>
      <c r="N12" s="21">
        <v>14.81042975</v>
      </c>
      <c r="O12" s="21">
        <v>4267</v>
      </c>
      <c r="P12" s="21">
        <v>349.59909575</v>
      </c>
      <c r="Q12" s="21">
        <v>57</v>
      </c>
      <c r="R12" s="21">
        <v>4.3627397</v>
      </c>
    </row>
    <row r="13" spans="1:18" s="5" customFormat="1" ht="15" customHeight="1">
      <c r="A13" s="3" t="s">
        <v>111</v>
      </c>
      <c r="B13" s="11">
        <v>20</v>
      </c>
      <c r="C13" s="21">
        <v>14434</v>
      </c>
      <c r="D13" s="21">
        <v>1410.50691875</v>
      </c>
      <c r="E13" s="21">
        <v>443</v>
      </c>
      <c r="F13" s="21">
        <v>23.669531</v>
      </c>
      <c r="G13" s="21">
        <v>0</v>
      </c>
      <c r="H13" s="21">
        <v>0</v>
      </c>
      <c r="I13" s="21">
        <v>0</v>
      </c>
      <c r="J13" s="21">
        <v>0</v>
      </c>
      <c r="K13" s="21">
        <v>3641</v>
      </c>
      <c r="L13" s="21">
        <v>263.763970875</v>
      </c>
      <c r="M13" s="21">
        <v>3789</v>
      </c>
      <c r="N13" s="21">
        <v>274.396444</v>
      </c>
      <c r="O13" s="21">
        <v>22307</v>
      </c>
      <c r="P13" s="21">
        <v>1972.336864625</v>
      </c>
      <c r="Q13" s="21">
        <v>405</v>
      </c>
      <c r="R13" s="21">
        <v>10.07</v>
      </c>
    </row>
    <row r="14" spans="1:18" s="5" customFormat="1" ht="15" customHeight="1">
      <c r="A14" s="3" t="s">
        <v>112</v>
      </c>
      <c r="B14" s="11">
        <v>20</v>
      </c>
      <c r="C14" s="21">
        <v>27957</v>
      </c>
      <c r="D14" s="21">
        <v>2841.509717875</v>
      </c>
      <c r="E14" s="21">
        <v>762</v>
      </c>
      <c r="F14" s="21">
        <v>44.02670298</v>
      </c>
      <c r="G14" s="21">
        <v>15859</v>
      </c>
      <c r="H14" s="21">
        <v>1649.41808525</v>
      </c>
      <c r="I14" s="21">
        <v>7867</v>
      </c>
      <c r="J14" s="21">
        <v>799.584585375</v>
      </c>
      <c r="K14" s="21">
        <v>4565</v>
      </c>
      <c r="L14" s="21">
        <v>342.012113625</v>
      </c>
      <c r="M14" s="21">
        <v>3890</v>
      </c>
      <c r="N14" s="21">
        <v>294.036201</v>
      </c>
      <c r="O14" s="21">
        <v>60900</v>
      </c>
      <c r="P14" s="21">
        <v>5970.587406105</v>
      </c>
      <c r="Q14" s="21">
        <v>531</v>
      </c>
      <c r="R14" s="21">
        <v>53.35167473</v>
      </c>
    </row>
    <row r="15" spans="1:18" s="5" customFormat="1" ht="15" customHeight="1">
      <c r="A15" s="3" t="s">
        <v>115</v>
      </c>
      <c r="B15" s="11">
        <v>21</v>
      </c>
      <c r="C15" s="21">
        <v>37326</v>
      </c>
      <c r="D15" s="21">
        <v>3835.77828475</v>
      </c>
      <c r="E15" s="21">
        <v>216</v>
      </c>
      <c r="F15" s="21">
        <v>13.26133587</v>
      </c>
      <c r="G15" s="34">
        <v>109825</v>
      </c>
      <c r="H15" s="21">
        <v>11540.6468495</v>
      </c>
      <c r="I15" s="21">
        <v>55059</v>
      </c>
      <c r="J15" s="21">
        <v>5632.923008</v>
      </c>
      <c r="K15" s="21">
        <v>0</v>
      </c>
      <c r="L15" s="21">
        <v>0</v>
      </c>
      <c r="M15" s="21">
        <v>0</v>
      </c>
      <c r="N15" s="21">
        <v>0</v>
      </c>
      <c r="O15" s="34">
        <v>202426</v>
      </c>
      <c r="P15" s="21">
        <v>21022.60947812</v>
      </c>
      <c r="Q15" s="21">
        <v>822</v>
      </c>
      <c r="R15" s="21">
        <v>84.72</v>
      </c>
    </row>
    <row r="16" spans="1:18" s="5" customFormat="1" ht="15" customHeight="1">
      <c r="A16" s="3" t="s">
        <v>116</v>
      </c>
      <c r="B16" s="11">
        <v>23</v>
      </c>
      <c r="C16" s="21">
        <v>24081</v>
      </c>
      <c r="D16" s="21">
        <v>2493.626289</v>
      </c>
      <c r="E16" s="21">
        <v>88</v>
      </c>
      <c r="F16" s="21">
        <v>6.342575625</v>
      </c>
      <c r="G16" s="34">
        <v>354643</v>
      </c>
      <c r="H16" s="21">
        <v>37563.289427</v>
      </c>
      <c r="I16" s="34">
        <v>118153</v>
      </c>
      <c r="J16" s="21">
        <v>12046.13680725</v>
      </c>
      <c r="K16" s="21">
        <v>1</v>
      </c>
      <c r="L16" s="21">
        <v>0.07715</v>
      </c>
      <c r="M16" s="21">
        <v>0</v>
      </c>
      <c r="N16" s="21">
        <v>0</v>
      </c>
      <c r="O16" s="34">
        <v>496966</v>
      </c>
      <c r="P16" s="21">
        <v>52109.472248875</v>
      </c>
      <c r="Q16" s="21">
        <v>864</v>
      </c>
      <c r="R16" s="21">
        <v>87.830190225</v>
      </c>
    </row>
    <row r="17" spans="1:18" s="5" customFormat="1" ht="15" customHeight="1">
      <c r="A17" s="3" t="s">
        <v>114</v>
      </c>
      <c r="B17" s="11">
        <v>20</v>
      </c>
      <c r="C17" s="21">
        <v>22518</v>
      </c>
      <c r="D17" s="21">
        <v>2287.715644625</v>
      </c>
      <c r="E17" s="21">
        <v>88</v>
      </c>
      <c r="F17" s="21">
        <v>5.7790695</v>
      </c>
      <c r="G17" s="34">
        <v>481880</v>
      </c>
      <c r="H17" s="21">
        <v>50317.310722875</v>
      </c>
      <c r="I17" s="34">
        <v>191282</v>
      </c>
      <c r="J17" s="21">
        <v>19182.61616675</v>
      </c>
      <c r="K17" s="21">
        <v>0</v>
      </c>
      <c r="L17" s="21">
        <v>0</v>
      </c>
      <c r="M17" s="21">
        <v>0</v>
      </c>
      <c r="N17" s="21">
        <v>0</v>
      </c>
      <c r="O17" s="34">
        <v>695768</v>
      </c>
      <c r="P17" s="21">
        <v>71793.42160375</v>
      </c>
      <c r="Q17" s="21">
        <v>1599</v>
      </c>
      <c r="R17" s="21">
        <v>158.88327585</v>
      </c>
    </row>
    <row r="18" spans="1:18" s="5" customFormat="1" ht="15" customHeight="1">
      <c r="A18" s="3" t="s">
        <v>113</v>
      </c>
      <c r="B18" s="11">
        <v>21</v>
      </c>
      <c r="C18" s="21">
        <v>20979</v>
      </c>
      <c r="D18" s="21">
        <v>1789.73</v>
      </c>
      <c r="E18" s="21">
        <v>4</v>
      </c>
      <c r="F18" s="21">
        <v>0.21</v>
      </c>
      <c r="G18" s="34">
        <v>1069954</v>
      </c>
      <c r="H18" s="21">
        <v>99369.39</v>
      </c>
      <c r="I18" s="34">
        <v>107817</v>
      </c>
      <c r="J18" s="21">
        <v>7861.26</v>
      </c>
      <c r="K18" s="21">
        <v>0</v>
      </c>
      <c r="L18" s="21">
        <v>0</v>
      </c>
      <c r="M18" s="21">
        <v>0</v>
      </c>
      <c r="N18" s="21">
        <v>0</v>
      </c>
      <c r="O18" s="34">
        <v>1198754</v>
      </c>
      <c r="P18" s="34">
        <v>109020.58</v>
      </c>
      <c r="Q18" s="21">
        <v>515</v>
      </c>
      <c r="R18" s="21">
        <v>37.94</v>
      </c>
    </row>
    <row r="19" spans="1:10" s="5" customFormat="1" ht="14.25" customHeight="1">
      <c r="A19" s="492" t="s">
        <v>463</v>
      </c>
      <c r="B19" s="492"/>
      <c r="C19" s="492"/>
      <c r="D19" s="492"/>
      <c r="E19" s="492"/>
      <c r="F19" s="492"/>
      <c r="G19" s="492"/>
      <c r="H19" s="492"/>
      <c r="I19" s="492"/>
      <c r="J19" s="492"/>
    </row>
    <row r="20" spans="1:10" s="5" customFormat="1" ht="13.5" customHeight="1">
      <c r="A20" s="492" t="s">
        <v>732</v>
      </c>
      <c r="B20" s="492"/>
      <c r="C20" s="492"/>
      <c r="D20" s="492"/>
      <c r="E20" s="492"/>
      <c r="F20" s="492"/>
      <c r="G20" s="492"/>
      <c r="H20" s="492"/>
      <c r="I20" s="492"/>
      <c r="J20" s="492"/>
    </row>
    <row r="21" spans="1:10" s="5" customFormat="1" ht="13.5" customHeight="1">
      <c r="A21" s="492" t="s">
        <v>245</v>
      </c>
      <c r="B21" s="492"/>
      <c r="C21" s="492"/>
      <c r="D21" s="492"/>
      <c r="E21" s="492"/>
      <c r="F21" s="492"/>
      <c r="G21" s="492"/>
      <c r="H21" s="492"/>
      <c r="I21" s="492"/>
      <c r="J21" s="492"/>
    </row>
    <row r="22" s="5" customFormat="1" ht="27.75" customHeight="1"/>
  </sheetData>
  <sheetProtection/>
  <mergeCells count="16">
    <mergeCell ref="I3:J3"/>
    <mergeCell ref="K3:L3"/>
    <mergeCell ref="M3:N3"/>
    <mergeCell ref="A19:J19"/>
    <mergeCell ref="A20:J20"/>
    <mergeCell ref="A21:J21"/>
    <mergeCell ref="A1:R1"/>
    <mergeCell ref="A2:A4"/>
    <mergeCell ref="B2:B4"/>
    <mergeCell ref="C2:D3"/>
    <mergeCell ref="E2:F3"/>
    <mergeCell ref="G2:J2"/>
    <mergeCell ref="K2:N2"/>
    <mergeCell ref="O2:P3"/>
    <mergeCell ref="Q2:R3"/>
    <mergeCell ref="G3:H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pageSetUpPr fitToPage="1"/>
  </sheetPr>
  <dimension ref="A1:R21"/>
  <sheetViews>
    <sheetView zoomScalePageLayoutView="0" workbookViewId="0" topLeftCell="A1">
      <selection activeCell="R24" sqref="R24"/>
    </sheetView>
  </sheetViews>
  <sheetFormatPr defaultColWidth="9.140625" defaultRowHeight="12.75"/>
  <cols>
    <col min="1" max="1" width="12.140625" style="0" bestFit="1" customWidth="1"/>
    <col min="2" max="2" width="9.140625" style="0" bestFit="1" customWidth="1"/>
    <col min="3" max="18" width="13.57421875" style="0" bestFit="1" customWidth="1"/>
    <col min="19" max="19" width="5.00390625" style="0" bestFit="1" customWidth="1"/>
  </cols>
  <sheetData>
    <row r="1" spans="1:14" ht="18" customHeight="1">
      <c r="A1" s="488" t="s">
        <v>464</v>
      </c>
      <c r="B1" s="488"/>
      <c r="C1" s="488"/>
      <c r="D1" s="488"/>
      <c r="E1" s="488"/>
      <c r="F1" s="488"/>
      <c r="G1" s="488"/>
      <c r="H1" s="488"/>
      <c r="I1" s="488"/>
      <c r="J1" s="488"/>
      <c r="K1" s="488"/>
      <c r="L1" s="488"/>
      <c r="M1" s="488"/>
      <c r="N1" s="488"/>
    </row>
    <row r="2" spans="1:18" s="5" customFormat="1" ht="25.5" customHeight="1">
      <c r="A2" s="494" t="s">
        <v>452</v>
      </c>
      <c r="B2" s="494" t="s">
        <v>189</v>
      </c>
      <c r="C2" s="567" t="s">
        <v>453</v>
      </c>
      <c r="D2" s="568"/>
      <c r="E2" s="567" t="s">
        <v>454</v>
      </c>
      <c r="F2" s="568"/>
      <c r="G2" s="555" t="s">
        <v>455</v>
      </c>
      <c r="H2" s="583"/>
      <c r="I2" s="583"/>
      <c r="J2" s="556"/>
      <c r="K2" s="555" t="s">
        <v>456</v>
      </c>
      <c r="L2" s="583"/>
      <c r="M2" s="583"/>
      <c r="N2" s="556"/>
      <c r="O2" s="567" t="s">
        <v>99</v>
      </c>
      <c r="P2" s="568"/>
      <c r="Q2" s="596" t="s">
        <v>457</v>
      </c>
      <c r="R2" s="597"/>
    </row>
    <row r="3" spans="1:18" s="5" customFormat="1" ht="13.5" customHeight="1">
      <c r="A3" s="595"/>
      <c r="B3" s="595"/>
      <c r="C3" s="569"/>
      <c r="D3" s="570"/>
      <c r="E3" s="569"/>
      <c r="F3" s="570"/>
      <c r="G3" s="555" t="s">
        <v>458</v>
      </c>
      <c r="H3" s="556"/>
      <c r="I3" s="555" t="s">
        <v>459</v>
      </c>
      <c r="J3" s="556"/>
      <c r="K3" s="555" t="s">
        <v>458</v>
      </c>
      <c r="L3" s="556"/>
      <c r="M3" s="555" t="s">
        <v>459</v>
      </c>
      <c r="N3" s="556"/>
      <c r="O3" s="569"/>
      <c r="P3" s="570"/>
      <c r="Q3" s="598"/>
      <c r="R3" s="599"/>
    </row>
    <row r="4" spans="1:18" s="5" customFormat="1" ht="27" customHeight="1">
      <c r="A4" s="495"/>
      <c r="B4" s="495"/>
      <c r="C4" s="15" t="s">
        <v>460</v>
      </c>
      <c r="D4" s="14" t="s">
        <v>461</v>
      </c>
      <c r="E4" s="15" t="s">
        <v>460</v>
      </c>
      <c r="F4" s="14" t="s">
        <v>461</v>
      </c>
      <c r="G4" s="15" t="s">
        <v>460</v>
      </c>
      <c r="H4" s="14" t="s">
        <v>461</v>
      </c>
      <c r="I4" s="15" t="s">
        <v>460</v>
      </c>
      <c r="J4" s="14" t="s">
        <v>461</v>
      </c>
      <c r="K4" s="15" t="s">
        <v>460</v>
      </c>
      <c r="L4" s="14" t="s">
        <v>461</v>
      </c>
      <c r="M4" s="15" t="s">
        <v>460</v>
      </c>
      <c r="N4" s="14" t="s">
        <v>461</v>
      </c>
      <c r="O4" s="15" t="s">
        <v>460</v>
      </c>
      <c r="P4" s="14" t="s">
        <v>461</v>
      </c>
      <c r="Q4" s="15" t="s">
        <v>460</v>
      </c>
      <c r="R4" s="14" t="s">
        <v>461</v>
      </c>
    </row>
    <row r="5" spans="1:18" s="5" customFormat="1" ht="15" customHeight="1">
      <c r="A5" s="3" t="s">
        <v>28</v>
      </c>
      <c r="B5" s="11">
        <v>248</v>
      </c>
      <c r="C5" s="37">
        <v>69824522</v>
      </c>
      <c r="D5" s="34">
        <v>5568914.42</v>
      </c>
      <c r="E5" s="37">
        <v>255533869</v>
      </c>
      <c r="F5" s="37">
        <v>16147010.83</v>
      </c>
      <c r="G5" s="64">
        <v>1391027617</v>
      </c>
      <c r="H5" s="37">
        <v>107726326.8</v>
      </c>
      <c r="I5" s="64">
        <v>1261429870</v>
      </c>
      <c r="J5" s="37">
        <v>95576078.14</v>
      </c>
      <c r="K5" s="37">
        <v>123510308</v>
      </c>
      <c r="L5" s="34">
        <v>8517920.459</v>
      </c>
      <c r="M5" s="37">
        <v>63476234</v>
      </c>
      <c r="N5" s="34">
        <v>4064454.381</v>
      </c>
      <c r="O5" s="64">
        <v>3164802420</v>
      </c>
      <c r="P5" s="37">
        <v>237600705</v>
      </c>
      <c r="Q5" s="34">
        <v>4038916</v>
      </c>
      <c r="R5" s="34">
        <v>286402.8487</v>
      </c>
    </row>
    <row r="6" spans="1:18" s="5" customFormat="1" ht="15" customHeight="1">
      <c r="A6" s="3" t="s">
        <v>29</v>
      </c>
      <c r="B6" s="11">
        <v>247</v>
      </c>
      <c r="C6" s="37">
        <v>94472538</v>
      </c>
      <c r="D6" s="34">
        <v>6677312.049</v>
      </c>
      <c r="E6" s="37">
        <v>256643910</v>
      </c>
      <c r="F6" s="37">
        <v>14874729.23</v>
      </c>
      <c r="G6" s="64">
        <v>2480471005</v>
      </c>
      <c r="H6" s="37">
        <v>169696653.7</v>
      </c>
      <c r="I6" s="64">
        <v>2095899292</v>
      </c>
      <c r="J6" s="37">
        <v>140995315.6</v>
      </c>
      <c r="K6" s="37">
        <v>125587962</v>
      </c>
      <c r="L6" s="34">
        <v>8003236.696</v>
      </c>
      <c r="M6" s="37">
        <v>72247170</v>
      </c>
      <c r="N6" s="34">
        <v>4285644.518</v>
      </c>
      <c r="O6" s="64">
        <v>5125321877</v>
      </c>
      <c r="P6" s="37">
        <v>344532891.8</v>
      </c>
      <c r="Q6" s="34">
        <v>3162958</v>
      </c>
      <c r="R6" s="34">
        <v>163121.89</v>
      </c>
    </row>
    <row r="7" spans="1:18" s="5" customFormat="1" ht="15" customHeight="1">
      <c r="A7" s="3" t="s">
        <v>105</v>
      </c>
      <c r="B7" s="11">
        <v>19</v>
      </c>
      <c r="C7" s="34">
        <v>5521413</v>
      </c>
      <c r="D7" s="34">
        <v>406219.34</v>
      </c>
      <c r="E7" s="37">
        <v>18819091</v>
      </c>
      <c r="F7" s="34">
        <v>1159128.22</v>
      </c>
      <c r="G7" s="37">
        <v>161093858</v>
      </c>
      <c r="H7" s="37">
        <v>10860275.73</v>
      </c>
      <c r="I7" s="37">
        <v>137719004</v>
      </c>
      <c r="J7" s="34">
        <v>9170370.41</v>
      </c>
      <c r="K7" s="34">
        <v>9936612</v>
      </c>
      <c r="L7" s="34">
        <v>651294.77</v>
      </c>
      <c r="M7" s="34">
        <v>5037643</v>
      </c>
      <c r="N7" s="34">
        <v>307998.01</v>
      </c>
      <c r="O7" s="37">
        <v>338127621</v>
      </c>
      <c r="P7" s="37">
        <v>22555286.48</v>
      </c>
      <c r="Q7" s="34">
        <v>4397035</v>
      </c>
      <c r="R7" s="34">
        <v>300027.62</v>
      </c>
    </row>
    <row r="8" spans="1:18" s="5" customFormat="1" ht="15" customHeight="1">
      <c r="A8" s="3" t="s">
        <v>106</v>
      </c>
      <c r="B8" s="11">
        <v>22</v>
      </c>
      <c r="C8" s="34">
        <v>7895357</v>
      </c>
      <c r="D8" s="34">
        <v>588153.5007</v>
      </c>
      <c r="E8" s="37">
        <v>23660383</v>
      </c>
      <c r="F8" s="34">
        <v>1370551.322</v>
      </c>
      <c r="G8" s="37">
        <v>178771371</v>
      </c>
      <c r="H8" s="37">
        <v>12429716.16</v>
      </c>
      <c r="I8" s="37">
        <v>150793849</v>
      </c>
      <c r="J8" s="37">
        <v>10199786.36</v>
      </c>
      <c r="K8" s="37">
        <v>10048031</v>
      </c>
      <c r="L8" s="34">
        <v>633640.9449</v>
      </c>
      <c r="M8" s="34">
        <v>5575141</v>
      </c>
      <c r="N8" s="34">
        <v>324608.3578</v>
      </c>
      <c r="O8" s="37">
        <v>376744132</v>
      </c>
      <c r="P8" s="37">
        <v>25546456.65</v>
      </c>
      <c r="Q8" s="34">
        <v>4000089</v>
      </c>
      <c r="R8" s="34">
        <v>278172.3438</v>
      </c>
    </row>
    <row r="9" spans="1:18" s="5" customFormat="1" ht="15" customHeight="1">
      <c r="A9" s="3" t="s">
        <v>107</v>
      </c>
      <c r="B9" s="11">
        <v>19</v>
      </c>
      <c r="C9" s="34">
        <v>6004647</v>
      </c>
      <c r="D9" s="34">
        <v>453615.6955</v>
      </c>
      <c r="E9" s="37">
        <v>19002686</v>
      </c>
      <c r="F9" s="34">
        <v>1074673.512</v>
      </c>
      <c r="G9" s="37">
        <v>171531270</v>
      </c>
      <c r="H9" s="37">
        <v>12062971.86</v>
      </c>
      <c r="I9" s="37">
        <v>152502324</v>
      </c>
      <c r="J9" s="37">
        <v>10568662.97</v>
      </c>
      <c r="K9" s="34">
        <v>8643189</v>
      </c>
      <c r="L9" s="34">
        <v>510274.387</v>
      </c>
      <c r="M9" s="34">
        <v>5335151</v>
      </c>
      <c r="N9" s="34">
        <v>295240.0495</v>
      </c>
      <c r="O9" s="37">
        <v>363019267</v>
      </c>
      <c r="P9" s="37">
        <v>24965438.48</v>
      </c>
      <c r="Q9" s="34">
        <v>3781401</v>
      </c>
      <c r="R9" s="34">
        <v>267477.6017</v>
      </c>
    </row>
    <row r="10" spans="1:18" s="5" customFormat="1" ht="15" customHeight="1">
      <c r="A10" s="3" t="s">
        <v>108</v>
      </c>
      <c r="B10" s="11">
        <v>23</v>
      </c>
      <c r="C10" s="34">
        <v>6896920</v>
      </c>
      <c r="D10" s="34">
        <v>508569.9584</v>
      </c>
      <c r="E10" s="37">
        <v>22036758</v>
      </c>
      <c r="F10" s="34">
        <v>1313831.396</v>
      </c>
      <c r="G10" s="37">
        <v>197467318</v>
      </c>
      <c r="H10" s="37">
        <v>13780663.89</v>
      </c>
      <c r="I10" s="37">
        <v>172386260</v>
      </c>
      <c r="J10" s="37">
        <v>11775969.04</v>
      </c>
      <c r="K10" s="37">
        <v>11466085</v>
      </c>
      <c r="L10" s="34">
        <v>725662.6144</v>
      </c>
      <c r="M10" s="34">
        <v>7195115</v>
      </c>
      <c r="N10" s="34">
        <v>434765.0662</v>
      </c>
      <c r="O10" s="37">
        <v>417448456</v>
      </c>
      <c r="P10" s="37">
        <v>28539461.97</v>
      </c>
      <c r="Q10" s="34">
        <v>4724865</v>
      </c>
      <c r="R10" s="34">
        <v>312489.134</v>
      </c>
    </row>
    <row r="11" spans="1:18" s="5" customFormat="1" ht="15" customHeight="1">
      <c r="A11" s="3" t="s">
        <v>109</v>
      </c>
      <c r="B11" s="11">
        <v>20</v>
      </c>
      <c r="C11" s="34">
        <v>8743443</v>
      </c>
      <c r="D11" s="34">
        <v>606553.7815</v>
      </c>
      <c r="E11" s="37">
        <v>22257696</v>
      </c>
      <c r="F11" s="34">
        <v>1206917.171</v>
      </c>
      <c r="G11" s="37">
        <v>235738134</v>
      </c>
      <c r="H11" s="37">
        <v>15370794.86</v>
      </c>
      <c r="I11" s="37">
        <v>191954279</v>
      </c>
      <c r="J11" s="37">
        <v>12258488.29</v>
      </c>
      <c r="K11" s="37">
        <v>11025879</v>
      </c>
      <c r="L11" s="34">
        <v>654814.124</v>
      </c>
      <c r="M11" s="34">
        <v>6883458</v>
      </c>
      <c r="N11" s="34">
        <v>380210.4935</v>
      </c>
      <c r="O11" s="37">
        <v>476602889</v>
      </c>
      <c r="P11" s="37">
        <v>30477778.72</v>
      </c>
      <c r="Q11" s="34">
        <v>4192601</v>
      </c>
      <c r="R11" s="34">
        <v>273758.3125</v>
      </c>
    </row>
    <row r="12" spans="1:18" s="5" customFormat="1" ht="15" customHeight="1">
      <c r="A12" s="3" t="s">
        <v>110</v>
      </c>
      <c r="B12" s="11">
        <v>19</v>
      </c>
      <c r="C12" s="34">
        <v>9192584</v>
      </c>
      <c r="D12" s="34">
        <v>640331.2668</v>
      </c>
      <c r="E12" s="37">
        <v>22234125</v>
      </c>
      <c r="F12" s="34">
        <v>1246228.276</v>
      </c>
      <c r="G12" s="37">
        <v>219569955</v>
      </c>
      <c r="H12" s="37">
        <v>14386400.17</v>
      </c>
      <c r="I12" s="37">
        <v>180349807</v>
      </c>
      <c r="J12" s="37">
        <v>11607222.62</v>
      </c>
      <c r="K12" s="37">
        <v>10944617</v>
      </c>
      <c r="L12" s="34">
        <v>667880.2286</v>
      </c>
      <c r="M12" s="34">
        <v>6629230</v>
      </c>
      <c r="N12" s="34">
        <v>371253.4587</v>
      </c>
      <c r="O12" s="37">
        <v>448920318</v>
      </c>
      <c r="P12" s="37">
        <v>28919316.02</v>
      </c>
      <c r="Q12" s="34">
        <v>4494169</v>
      </c>
      <c r="R12" s="34">
        <v>300576.5429</v>
      </c>
    </row>
    <row r="13" spans="1:18" s="5" customFormat="1" ht="15" customHeight="1">
      <c r="A13" s="3" t="s">
        <v>111</v>
      </c>
      <c r="B13" s="11">
        <v>20</v>
      </c>
      <c r="C13" s="34">
        <v>8317454</v>
      </c>
      <c r="D13" s="34">
        <v>580595.704</v>
      </c>
      <c r="E13" s="37">
        <v>22705088</v>
      </c>
      <c r="F13" s="34">
        <v>1233713.193</v>
      </c>
      <c r="G13" s="37">
        <v>218854843</v>
      </c>
      <c r="H13" s="37">
        <v>14666647.15</v>
      </c>
      <c r="I13" s="37">
        <v>181717539</v>
      </c>
      <c r="J13" s="37">
        <v>11928618.66</v>
      </c>
      <c r="K13" s="37">
        <v>11248252</v>
      </c>
      <c r="L13" s="34">
        <v>664413.3434</v>
      </c>
      <c r="M13" s="34">
        <v>6621184</v>
      </c>
      <c r="N13" s="34">
        <v>360108.246</v>
      </c>
      <c r="O13" s="37">
        <v>449464360</v>
      </c>
      <c r="P13" s="37">
        <v>29434096.29</v>
      </c>
      <c r="Q13" s="34">
        <v>3560002</v>
      </c>
      <c r="R13" s="34">
        <v>250839.82</v>
      </c>
    </row>
    <row r="14" spans="1:18" s="5" customFormat="1" ht="15" customHeight="1">
      <c r="A14" s="3" t="s">
        <v>112</v>
      </c>
      <c r="B14" s="11">
        <v>20</v>
      </c>
      <c r="C14" s="34">
        <v>6438144</v>
      </c>
      <c r="D14" s="34">
        <v>477983.4724</v>
      </c>
      <c r="E14" s="37">
        <v>22779787</v>
      </c>
      <c r="F14" s="34">
        <v>1256616.579</v>
      </c>
      <c r="G14" s="37">
        <v>186326307</v>
      </c>
      <c r="H14" s="37">
        <v>13122523.11</v>
      </c>
      <c r="I14" s="37">
        <v>161538469</v>
      </c>
      <c r="J14" s="37">
        <v>11234334.29</v>
      </c>
      <c r="K14" s="37">
        <v>11519559</v>
      </c>
      <c r="L14" s="34">
        <v>692047.1745</v>
      </c>
      <c r="M14" s="34">
        <v>6120457</v>
      </c>
      <c r="N14" s="34">
        <v>347377.9698</v>
      </c>
      <c r="O14" s="37">
        <v>394722723</v>
      </c>
      <c r="P14" s="37">
        <v>27130882.6</v>
      </c>
      <c r="Q14" s="34">
        <v>4203122</v>
      </c>
      <c r="R14" s="34">
        <v>291126.55</v>
      </c>
    </row>
    <row r="15" spans="1:18" s="5" customFormat="1" ht="15" customHeight="1">
      <c r="A15" s="3" t="s">
        <v>115</v>
      </c>
      <c r="B15" s="11">
        <v>21</v>
      </c>
      <c r="C15" s="34">
        <v>5400188</v>
      </c>
      <c r="D15" s="34">
        <v>411240.8892</v>
      </c>
      <c r="E15" s="37">
        <v>18929870</v>
      </c>
      <c r="F15" s="34">
        <v>1123917.513</v>
      </c>
      <c r="G15" s="37">
        <v>196092855</v>
      </c>
      <c r="H15" s="37">
        <v>14045613.58</v>
      </c>
      <c r="I15" s="37">
        <v>173648642</v>
      </c>
      <c r="J15" s="37">
        <v>12345925.52</v>
      </c>
      <c r="K15" s="34">
        <v>9650541</v>
      </c>
      <c r="L15" s="34">
        <v>615611.0302</v>
      </c>
      <c r="M15" s="34">
        <v>5256335</v>
      </c>
      <c r="N15" s="34">
        <v>315983.4049</v>
      </c>
      <c r="O15" s="37">
        <v>408978431</v>
      </c>
      <c r="P15" s="37">
        <v>28858291.94</v>
      </c>
      <c r="Q15" s="34">
        <v>4358048</v>
      </c>
      <c r="R15" s="34">
        <v>323216.53</v>
      </c>
    </row>
    <row r="16" spans="1:18" s="5" customFormat="1" ht="15" customHeight="1">
      <c r="A16" s="3" t="s">
        <v>116</v>
      </c>
      <c r="B16" s="11">
        <v>23</v>
      </c>
      <c r="C16" s="34">
        <v>7217406</v>
      </c>
      <c r="D16" s="34">
        <v>543290.3217</v>
      </c>
      <c r="E16" s="37">
        <v>20519117</v>
      </c>
      <c r="F16" s="34">
        <v>1403775.669</v>
      </c>
      <c r="G16" s="37">
        <v>265536936</v>
      </c>
      <c r="H16" s="37">
        <v>18885233.79</v>
      </c>
      <c r="I16" s="37">
        <v>232610758</v>
      </c>
      <c r="J16" s="37">
        <v>16367170.47</v>
      </c>
      <c r="K16" s="37">
        <v>11712564</v>
      </c>
      <c r="L16" s="34">
        <v>869055.7111</v>
      </c>
      <c r="M16" s="34">
        <v>6517066</v>
      </c>
      <c r="N16" s="34">
        <v>462072.8572</v>
      </c>
      <c r="O16" s="37">
        <v>544113847</v>
      </c>
      <c r="P16" s="37">
        <v>38530598.81</v>
      </c>
      <c r="Q16" s="34">
        <v>4044155</v>
      </c>
      <c r="R16" s="34">
        <v>294655.9</v>
      </c>
    </row>
    <row r="17" spans="1:18" s="5" customFormat="1" ht="15" customHeight="1">
      <c r="A17" s="3" t="s">
        <v>114</v>
      </c>
      <c r="B17" s="11">
        <v>20</v>
      </c>
      <c r="C17" s="34">
        <v>7188853</v>
      </c>
      <c r="D17" s="34">
        <v>539316.6453</v>
      </c>
      <c r="E17" s="37">
        <v>19762076</v>
      </c>
      <c r="F17" s="34">
        <v>1309424.803</v>
      </c>
      <c r="G17" s="37">
        <v>243981863</v>
      </c>
      <c r="H17" s="37">
        <v>17327657.71</v>
      </c>
      <c r="I17" s="37">
        <v>205381086</v>
      </c>
      <c r="J17" s="37">
        <v>14379108.6</v>
      </c>
      <c r="K17" s="37">
        <v>11547948</v>
      </c>
      <c r="L17" s="34">
        <v>840583.3839</v>
      </c>
      <c r="M17" s="34">
        <v>6285855</v>
      </c>
      <c r="N17" s="34">
        <v>432694.8591</v>
      </c>
      <c r="O17" s="37">
        <v>494147681</v>
      </c>
      <c r="P17" s="37">
        <v>34828786</v>
      </c>
      <c r="Q17" s="34">
        <v>4252167</v>
      </c>
      <c r="R17" s="34">
        <v>292364.32</v>
      </c>
    </row>
    <row r="18" spans="1:18" s="5" customFormat="1" ht="15" customHeight="1">
      <c r="A18" s="3" t="s">
        <v>113</v>
      </c>
      <c r="B18" s="11">
        <v>21</v>
      </c>
      <c r="C18" s="37">
        <v>15656129</v>
      </c>
      <c r="D18" s="34">
        <v>921441.4718</v>
      </c>
      <c r="E18" s="37">
        <v>23937233</v>
      </c>
      <c r="F18" s="34">
        <v>1175951.578</v>
      </c>
      <c r="G18" s="37">
        <v>205506295</v>
      </c>
      <c r="H18" s="37">
        <v>12758155.69</v>
      </c>
      <c r="I18" s="37">
        <v>155297275</v>
      </c>
      <c r="J18" s="34">
        <v>9159658.393</v>
      </c>
      <c r="K18" s="34">
        <v>7844685</v>
      </c>
      <c r="L18" s="34">
        <v>477958.9884</v>
      </c>
      <c r="M18" s="34">
        <v>4790535</v>
      </c>
      <c r="N18" s="34">
        <v>253331.7423</v>
      </c>
      <c r="O18" s="37">
        <v>413032152</v>
      </c>
      <c r="P18" s="37">
        <v>24746497.87</v>
      </c>
      <c r="Q18" s="34">
        <v>3162958</v>
      </c>
      <c r="R18" s="34">
        <v>163121.89</v>
      </c>
    </row>
    <row r="19" spans="1:18" s="5" customFormat="1" ht="14.25" customHeight="1">
      <c r="A19" s="492" t="s">
        <v>463</v>
      </c>
      <c r="B19" s="492"/>
      <c r="C19" s="492"/>
      <c r="D19" s="492"/>
      <c r="E19" s="492"/>
      <c r="F19" s="492"/>
      <c r="G19" s="492"/>
      <c r="H19" s="492"/>
      <c r="I19" s="492"/>
      <c r="J19" s="492"/>
      <c r="K19" s="492"/>
      <c r="L19" s="492"/>
      <c r="M19" s="492"/>
      <c r="N19" s="492"/>
      <c r="O19" s="492"/>
      <c r="P19" s="492"/>
      <c r="Q19" s="492"/>
      <c r="R19" s="492"/>
    </row>
    <row r="20" spans="1:18" s="5" customFormat="1" ht="13.5" customHeight="1">
      <c r="A20" s="492" t="s">
        <v>732</v>
      </c>
      <c r="B20" s="492"/>
      <c r="C20" s="492"/>
      <c r="D20" s="492"/>
      <c r="E20" s="492"/>
      <c r="F20" s="492"/>
      <c r="G20" s="492"/>
      <c r="H20" s="492"/>
      <c r="I20" s="492"/>
      <c r="J20" s="492"/>
      <c r="K20" s="492"/>
      <c r="L20" s="492"/>
      <c r="M20" s="492"/>
      <c r="N20" s="492"/>
      <c r="O20" s="492"/>
      <c r="P20" s="492"/>
      <c r="Q20" s="492"/>
      <c r="R20" s="492"/>
    </row>
    <row r="21" spans="1:18" s="5" customFormat="1" ht="13.5" customHeight="1">
      <c r="A21" s="492" t="s">
        <v>247</v>
      </c>
      <c r="B21" s="492"/>
      <c r="C21" s="492"/>
      <c r="D21" s="492"/>
      <c r="E21" s="492"/>
      <c r="F21" s="492"/>
      <c r="G21" s="492"/>
      <c r="H21" s="492"/>
      <c r="I21" s="492"/>
      <c r="J21" s="492"/>
      <c r="K21" s="492"/>
      <c r="L21" s="492"/>
      <c r="M21" s="492"/>
      <c r="N21" s="492"/>
      <c r="O21" s="492"/>
      <c r="P21" s="492"/>
      <c r="Q21" s="492"/>
      <c r="R21" s="492"/>
    </row>
    <row r="22" s="5" customFormat="1" ht="27.75" customHeight="1"/>
  </sheetData>
  <sheetProtection/>
  <mergeCells count="16">
    <mergeCell ref="A19:R19"/>
    <mergeCell ref="A20:R20"/>
    <mergeCell ref="A21:R21"/>
    <mergeCell ref="O2:P3"/>
    <mergeCell ref="Q2:R3"/>
    <mergeCell ref="G3:H3"/>
    <mergeCell ref="I3:J3"/>
    <mergeCell ref="K3:L3"/>
    <mergeCell ref="M3:N3"/>
    <mergeCell ref="A1:N1"/>
    <mergeCell ref="A2:A4"/>
    <mergeCell ref="B2:B4"/>
    <mergeCell ref="C2:D3"/>
    <mergeCell ref="E2:F3"/>
    <mergeCell ref="G2:J2"/>
    <mergeCell ref="K2:N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Q11" sqref="Q11"/>
    </sheetView>
  </sheetViews>
  <sheetFormatPr defaultColWidth="9.140625" defaultRowHeight="12.75"/>
  <cols>
    <col min="1" max="1" width="13.421875" style="0" bestFit="1" customWidth="1"/>
    <col min="2" max="6" width="10.7109375" style="0" bestFit="1" customWidth="1"/>
    <col min="7" max="7" width="11.28125" style="0" bestFit="1" customWidth="1"/>
    <col min="8" max="12" width="10.7109375" style="0" bestFit="1" customWidth="1"/>
    <col min="13" max="13" width="10.8515625" style="0" bestFit="1" customWidth="1"/>
    <col min="14" max="14" width="4.7109375" style="0" bestFit="1" customWidth="1"/>
  </cols>
  <sheetData>
    <row r="1" spans="1:13" ht="17.25" customHeight="1">
      <c r="A1" s="600" t="s">
        <v>465</v>
      </c>
      <c r="B1" s="600"/>
      <c r="C1" s="600"/>
      <c r="D1" s="600"/>
      <c r="E1" s="600"/>
      <c r="F1" s="600"/>
      <c r="G1" s="600"/>
      <c r="H1" s="600"/>
      <c r="I1" s="600"/>
      <c r="J1" s="600"/>
      <c r="K1" s="600"/>
      <c r="L1" s="600"/>
      <c r="M1" s="600"/>
    </row>
    <row r="2" spans="1:13" s="5" customFormat="1" ht="17.25" customHeight="1">
      <c r="A2" s="494" t="s">
        <v>452</v>
      </c>
      <c r="B2" s="555" t="s">
        <v>161</v>
      </c>
      <c r="C2" s="583"/>
      <c r="D2" s="583"/>
      <c r="E2" s="583"/>
      <c r="F2" s="583"/>
      <c r="G2" s="556"/>
      <c r="H2" s="555" t="s">
        <v>162</v>
      </c>
      <c r="I2" s="583"/>
      <c r="J2" s="583"/>
      <c r="K2" s="583"/>
      <c r="L2" s="583"/>
      <c r="M2" s="556"/>
    </row>
    <row r="3" spans="1:13" s="5" customFormat="1" ht="27" customHeight="1">
      <c r="A3" s="595"/>
      <c r="B3" s="510" t="s">
        <v>466</v>
      </c>
      <c r="C3" s="511"/>
      <c r="D3" s="510" t="s">
        <v>467</v>
      </c>
      <c r="E3" s="511"/>
      <c r="F3" s="502" t="s">
        <v>99</v>
      </c>
      <c r="G3" s="601" t="s">
        <v>468</v>
      </c>
      <c r="H3" s="510" t="s">
        <v>466</v>
      </c>
      <c r="I3" s="511"/>
      <c r="J3" s="510" t="s">
        <v>467</v>
      </c>
      <c r="K3" s="511"/>
      <c r="L3" s="502" t="s">
        <v>99</v>
      </c>
      <c r="M3" s="601" t="s">
        <v>468</v>
      </c>
    </row>
    <row r="4" spans="1:13" s="5" customFormat="1" ht="27" customHeight="1">
      <c r="A4" s="495"/>
      <c r="B4" s="15" t="s">
        <v>469</v>
      </c>
      <c r="C4" s="15" t="s">
        <v>470</v>
      </c>
      <c r="D4" s="15" t="s">
        <v>471</v>
      </c>
      <c r="E4" s="15" t="s">
        <v>472</v>
      </c>
      <c r="F4" s="504"/>
      <c r="G4" s="602"/>
      <c r="H4" s="15" t="s">
        <v>469</v>
      </c>
      <c r="I4" s="15" t="s">
        <v>470</v>
      </c>
      <c r="J4" s="15" t="s">
        <v>471</v>
      </c>
      <c r="K4" s="15" t="s">
        <v>472</v>
      </c>
      <c r="L4" s="504"/>
      <c r="M4" s="602"/>
    </row>
    <row r="5" spans="1:13" s="5" customFormat="1" ht="18" customHeight="1">
      <c r="A5" s="3" t="s">
        <v>28</v>
      </c>
      <c r="B5" s="21">
        <v>0.98</v>
      </c>
      <c r="C5" s="21">
        <v>0.08</v>
      </c>
      <c r="D5" s="21">
        <v>8.67</v>
      </c>
      <c r="E5" s="21">
        <v>0.05</v>
      </c>
      <c r="F5" s="21">
        <v>9.78</v>
      </c>
      <c r="G5" s="21">
        <v>19.43</v>
      </c>
      <c r="H5" s="34">
        <v>136640.06</v>
      </c>
      <c r="I5" s="21">
        <v>2754.22</v>
      </c>
      <c r="J5" s="21">
        <v>19252.85</v>
      </c>
      <c r="K5" s="21">
        <v>2534.91</v>
      </c>
      <c r="L5" s="34">
        <v>161182.04</v>
      </c>
      <c r="M5" s="21">
        <v>1911.63</v>
      </c>
    </row>
    <row r="6" spans="1:13" s="5" customFormat="1" ht="18" customHeight="1">
      <c r="A6" s="3" t="s">
        <v>29</v>
      </c>
      <c r="B6" s="21">
        <v>1778.49</v>
      </c>
      <c r="C6" s="21">
        <v>95.27</v>
      </c>
      <c r="D6" s="21">
        <v>1165.6</v>
      </c>
      <c r="E6" s="21">
        <v>10.91</v>
      </c>
      <c r="F6" s="21">
        <v>3180.55</v>
      </c>
      <c r="G6" s="21">
        <v>21.81</v>
      </c>
      <c r="H6" s="21">
        <f>SUM(H7:H18)</f>
        <v>160611.91999999998</v>
      </c>
      <c r="I6" s="21">
        <v>188.74</v>
      </c>
      <c r="J6" s="21">
        <v>2131.820833333</v>
      </c>
      <c r="K6" s="21">
        <v>532.071666667</v>
      </c>
      <c r="L6" s="21">
        <f>SUM(L7:L18)</f>
        <v>194844.5</v>
      </c>
      <c r="M6" s="21">
        <v>2211.84</v>
      </c>
    </row>
    <row r="7" spans="1:13" s="5" customFormat="1" ht="18" customHeight="1">
      <c r="A7" s="3" t="s">
        <v>105</v>
      </c>
      <c r="B7" s="21">
        <v>0.15</v>
      </c>
      <c r="C7" s="21">
        <v>0.02</v>
      </c>
      <c r="D7" s="21">
        <v>0</v>
      </c>
      <c r="E7" s="21">
        <v>0</v>
      </c>
      <c r="F7" s="21">
        <v>0.17</v>
      </c>
      <c r="G7" s="21">
        <v>19.54</v>
      </c>
      <c r="H7" s="21">
        <v>7864.19</v>
      </c>
      <c r="I7" s="21">
        <v>114.9</v>
      </c>
      <c r="J7" s="21">
        <v>1522.91</v>
      </c>
      <c r="K7" s="21">
        <v>93.85</v>
      </c>
      <c r="L7" s="21">
        <v>9595.85</v>
      </c>
      <c r="M7" s="21">
        <v>1936.43</v>
      </c>
    </row>
    <row r="8" spans="1:13" s="5" customFormat="1" ht="18" customHeight="1">
      <c r="A8" s="3" t="s">
        <v>106</v>
      </c>
      <c r="B8" s="21">
        <v>0.15</v>
      </c>
      <c r="C8" s="21">
        <v>0.01</v>
      </c>
      <c r="D8" s="21">
        <v>0</v>
      </c>
      <c r="E8" s="21">
        <v>0</v>
      </c>
      <c r="F8" s="21">
        <v>0.16</v>
      </c>
      <c r="G8" s="21">
        <v>19.66</v>
      </c>
      <c r="H8" s="21">
        <v>12276.51</v>
      </c>
      <c r="I8" s="21">
        <v>146.39</v>
      </c>
      <c r="J8" s="21">
        <v>2098.09</v>
      </c>
      <c r="K8" s="21">
        <v>109.29</v>
      </c>
      <c r="L8" s="21">
        <v>14630.28</v>
      </c>
      <c r="M8" s="21">
        <v>1954.89</v>
      </c>
    </row>
    <row r="9" spans="1:13" s="5" customFormat="1" ht="18" customHeight="1">
      <c r="A9" s="3" t="s">
        <v>107</v>
      </c>
      <c r="B9" s="21">
        <v>0.14</v>
      </c>
      <c r="C9" s="21">
        <v>0.01</v>
      </c>
      <c r="D9" s="21">
        <v>0</v>
      </c>
      <c r="E9" s="21">
        <v>0</v>
      </c>
      <c r="F9" s="21">
        <v>0.15</v>
      </c>
      <c r="G9" s="21">
        <v>19.79</v>
      </c>
      <c r="H9" s="21">
        <v>8090.65</v>
      </c>
      <c r="I9" s="21">
        <v>66.85</v>
      </c>
      <c r="J9" s="21">
        <v>1249.92</v>
      </c>
      <c r="K9" s="21">
        <v>645.86</v>
      </c>
      <c r="L9" s="21">
        <v>10053.28</v>
      </c>
      <c r="M9" s="21">
        <v>1978.52</v>
      </c>
    </row>
    <row r="10" spans="1:13" s="5" customFormat="1" ht="18" customHeight="1">
      <c r="A10" s="3" t="s">
        <v>108</v>
      </c>
      <c r="B10" s="21">
        <v>19.69</v>
      </c>
      <c r="C10" s="21">
        <v>0.01</v>
      </c>
      <c r="D10" s="21">
        <v>20</v>
      </c>
      <c r="E10" s="21">
        <v>0</v>
      </c>
      <c r="F10" s="21">
        <v>39.7</v>
      </c>
      <c r="G10" s="21">
        <v>20.54</v>
      </c>
      <c r="H10" s="21">
        <v>11501.59</v>
      </c>
      <c r="I10" s="21">
        <v>85.82</v>
      </c>
      <c r="J10" s="21">
        <v>1569.65</v>
      </c>
      <c r="K10" s="21">
        <v>69.64</v>
      </c>
      <c r="L10" s="21">
        <v>13226.7</v>
      </c>
      <c r="M10" s="21">
        <v>1998.08</v>
      </c>
    </row>
    <row r="11" spans="1:13" s="5" customFormat="1" ht="18" customHeight="1">
      <c r="A11" s="3" t="s">
        <v>109</v>
      </c>
      <c r="B11" s="21">
        <v>379.94</v>
      </c>
      <c r="C11" s="21">
        <v>35.53</v>
      </c>
      <c r="D11" s="21">
        <v>135.76</v>
      </c>
      <c r="E11" s="21">
        <v>0.13</v>
      </c>
      <c r="F11" s="21">
        <v>551.36</v>
      </c>
      <c r="G11" s="21">
        <v>20.67</v>
      </c>
      <c r="H11" s="21">
        <v>13487.36</v>
      </c>
      <c r="I11" s="21">
        <v>234.67</v>
      </c>
      <c r="J11" s="21">
        <v>1894.34</v>
      </c>
      <c r="K11" s="21">
        <v>150.23</v>
      </c>
      <c r="L11" s="21">
        <v>15766.6</v>
      </c>
      <c r="M11" s="21">
        <v>2023.54</v>
      </c>
    </row>
    <row r="12" spans="1:13" s="5" customFormat="1" ht="18" customHeight="1">
      <c r="A12" s="3" t="s">
        <v>110</v>
      </c>
      <c r="B12" s="21">
        <v>795.76</v>
      </c>
      <c r="C12" s="21">
        <v>43.37</v>
      </c>
      <c r="D12" s="21">
        <v>96.61</v>
      </c>
      <c r="E12" s="21">
        <v>0.43</v>
      </c>
      <c r="F12" s="21">
        <v>936.17</v>
      </c>
      <c r="G12" s="21">
        <v>20.79</v>
      </c>
      <c r="H12" s="21">
        <v>14966.64</v>
      </c>
      <c r="I12" s="21">
        <v>201.42</v>
      </c>
      <c r="J12" s="21">
        <v>2130.16</v>
      </c>
      <c r="K12" s="21">
        <v>409.56</v>
      </c>
      <c r="L12" s="21">
        <v>17707.78</v>
      </c>
      <c r="M12" s="21">
        <v>2045.84</v>
      </c>
    </row>
    <row r="13" spans="1:13" s="5" customFormat="1" ht="18" customHeight="1">
      <c r="A13" s="3" t="s">
        <v>111</v>
      </c>
      <c r="B13" s="21">
        <v>45.09</v>
      </c>
      <c r="C13" s="21">
        <v>2.13</v>
      </c>
      <c r="D13" s="21">
        <v>98.91</v>
      </c>
      <c r="E13" s="21">
        <v>0.14</v>
      </c>
      <c r="F13" s="21">
        <v>146.27</v>
      </c>
      <c r="G13" s="21">
        <v>20.94</v>
      </c>
      <c r="H13" s="21">
        <v>10788.66</v>
      </c>
      <c r="I13" s="21">
        <v>193.3</v>
      </c>
      <c r="J13" s="21">
        <v>1730.35</v>
      </c>
      <c r="K13" s="21">
        <v>336.68</v>
      </c>
      <c r="L13" s="21">
        <v>13048.99</v>
      </c>
      <c r="M13" s="21">
        <v>2069.78</v>
      </c>
    </row>
    <row r="14" spans="1:13" s="5" customFormat="1" ht="18" customHeight="1">
      <c r="A14" s="3" t="s">
        <v>112</v>
      </c>
      <c r="B14" s="21">
        <v>69.21</v>
      </c>
      <c r="C14" s="21">
        <v>1.78</v>
      </c>
      <c r="D14" s="21">
        <v>123.88</v>
      </c>
      <c r="E14" s="21">
        <v>0.28</v>
      </c>
      <c r="F14" s="21">
        <v>195.15</v>
      </c>
      <c r="G14" s="21">
        <v>21.07</v>
      </c>
      <c r="H14" s="21">
        <v>8563.98</v>
      </c>
      <c r="I14" s="21">
        <v>112.99</v>
      </c>
      <c r="J14" s="21">
        <v>1487.78</v>
      </c>
      <c r="K14" s="21">
        <v>364.08</v>
      </c>
      <c r="L14" s="21">
        <v>10528.82</v>
      </c>
      <c r="M14" s="21">
        <v>2120.96</v>
      </c>
    </row>
    <row r="15" spans="1:13" s="5" customFormat="1" ht="18" customHeight="1">
      <c r="A15" s="3" t="s">
        <v>115</v>
      </c>
      <c r="B15" s="21">
        <v>59.09</v>
      </c>
      <c r="C15" s="21">
        <v>1.35</v>
      </c>
      <c r="D15" s="21">
        <v>119.17</v>
      </c>
      <c r="E15" s="21">
        <v>0.33</v>
      </c>
      <c r="F15" s="21">
        <v>179.94</v>
      </c>
      <c r="G15" s="21">
        <v>21.25</v>
      </c>
      <c r="H15" s="21">
        <v>9042.17</v>
      </c>
      <c r="I15" s="21">
        <v>100.28</v>
      </c>
      <c r="J15" s="21">
        <v>1842.95</v>
      </c>
      <c r="K15" s="21">
        <v>533.2</v>
      </c>
      <c r="L15" s="21">
        <v>11518.6</v>
      </c>
      <c r="M15" s="21">
        <v>2149.3</v>
      </c>
    </row>
    <row r="16" spans="1:13" s="5" customFormat="1" ht="18" customHeight="1">
      <c r="A16" s="3" t="s">
        <v>116</v>
      </c>
      <c r="B16" s="21">
        <v>84.49</v>
      </c>
      <c r="C16" s="21">
        <v>1.95</v>
      </c>
      <c r="D16" s="21">
        <v>159.97</v>
      </c>
      <c r="E16" s="21">
        <v>0.5</v>
      </c>
      <c r="F16" s="21">
        <v>246.91</v>
      </c>
      <c r="G16" s="21">
        <v>21.41</v>
      </c>
      <c r="H16" s="21">
        <v>10857</v>
      </c>
      <c r="I16" s="21">
        <v>287.1</v>
      </c>
      <c r="J16" s="21">
        <v>1781.57</v>
      </c>
      <c r="K16" s="21">
        <v>292.96</v>
      </c>
      <c r="L16" s="21">
        <v>13219.63</v>
      </c>
      <c r="M16" s="21">
        <v>2149.3</v>
      </c>
    </row>
    <row r="17" spans="1:13" s="5" customFormat="1" ht="18" customHeight="1">
      <c r="A17" s="3" t="s">
        <v>114</v>
      </c>
      <c r="B17" s="21">
        <v>103.6</v>
      </c>
      <c r="C17" s="21">
        <v>1.85</v>
      </c>
      <c r="D17" s="21">
        <v>124.49</v>
      </c>
      <c r="E17" s="21">
        <v>0.2</v>
      </c>
      <c r="F17" s="21">
        <v>238.89</v>
      </c>
      <c r="G17" s="21">
        <v>21.6</v>
      </c>
      <c r="H17" s="21">
        <v>14724.2</v>
      </c>
      <c r="I17" s="21">
        <v>225.8</v>
      </c>
      <c r="J17" s="21">
        <v>1795.74</v>
      </c>
      <c r="K17" s="21">
        <v>309.01</v>
      </c>
      <c r="L17" s="21">
        <v>17054.75</v>
      </c>
      <c r="M17" s="21">
        <v>2189.9</v>
      </c>
    </row>
    <row r="18" spans="1:13" s="5" customFormat="1" ht="18" customHeight="1">
      <c r="A18" s="3" t="s">
        <v>113</v>
      </c>
      <c r="B18" s="21">
        <v>221.18</v>
      </c>
      <c r="C18" s="21">
        <v>7.26</v>
      </c>
      <c r="D18" s="21">
        <v>286.81</v>
      </c>
      <c r="E18" s="21">
        <v>8.9</v>
      </c>
      <c r="F18" s="21">
        <v>626.41</v>
      </c>
      <c r="G18" s="21">
        <v>21.81</v>
      </c>
      <c r="H18" s="21">
        <v>38448.97</v>
      </c>
      <c r="I18" s="21">
        <v>495.36</v>
      </c>
      <c r="J18" s="21">
        <v>6478.39</v>
      </c>
      <c r="K18" s="21">
        <v>3070.5</v>
      </c>
      <c r="L18" s="21">
        <v>48493.22</v>
      </c>
      <c r="M18" s="21">
        <v>2211.84</v>
      </c>
    </row>
    <row r="19" spans="1:4" s="5" customFormat="1" ht="14.25" customHeight="1">
      <c r="A19" s="492" t="s">
        <v>732</v>
      </c>
      <c r="B19" s="492"/>
      <c r="C19" s="492"/>
      <c r="D19" s="492"/>
    </row>
    <row r="20" spans="1:4" s="5" customFormat="1" ht="12.75" customHeight="1">
      <c r="A20" s="492" t="s">
        <v>160</v>
      </c>
      <c r="B20" s="492"/>
      <c r="C20" s="492"/>
      <c r="D20" s="492"/>
    </row>
    <row r="21" s="5" customFormat="1" ht="25.5" customHeight="1"/>
  </sheetData>
  <sheetProtection/>
  <mergeCells count="14">
    <mergeCell ref="H3:I3"/>
    <mergeCell ref="J3:K3"/>
    <mergeCell ref="L3:L4"/>
    <mergeCell ref="M3:M4"/>
    <mergeCell ref="A19:D19"/>
    <mergeCell ref="A20:D20"/>
    <mergeCell ref="A1:M1"/>
    <mergeCell ref="A2:A4"/>
    <mergeCell ref="B2:G2"/>
    <mergeCell ref="H2:M2"/>
    <mergeCell ref="B3:C3"/>
    <mergeCell ref="D3:E3"/>
    <mergeCell ref="F3:F4"/>
    <mergeCell ref="G3:G4"/>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D29" sqref="D29"/>
    </sheetView>
  </sheetViews>
  <sheetFormatPr defaultColWidth="9.140625" defaultRowHeight="12.75"/>
  <cols>
    <col min="1" max="11" width="14.7109375" style="0" bestFit="1" customWidth="1"/>
    <col min="12" max="12" width="4.7109375" style="0" bestFit="1" customWidth="1"/>
  </cols>
  <sheetData>
    <row r="1" spans="1:11" ht="15" customHeight="1">
      <c r="A1" s="552" t="s">
        <v>15</v>
      </c>
      <c r="B1" s="552"/>
      <c r="C1" s="552"/>
      <c r="D1" s="552"/>
      <c r="E1" s="552"/>
      <c r="F1" s="552"/>
      <c r="G1" s="552"/>
      <c r="H1" s="552"/>
      <c r="I1" s="552"/>
      <c r="J1" s="552"/>
      <c r="K1" s="552"/>
    </row>
    <row r="2" spans="1:11" s="5" customFormat="1" ht="12.75" customHeight="1">
      <c r="A2" s="502" t="s">
        <v>155</v>
      </c>
      <c r="B2" s="555" t="s">
        <v>241</v>
      </c>
      <c r="C2" s="583"/>
      <c r="D2" s="583"/>
      <c r="E2" s="583"/>
      <c r="F2" s="556"/>
      <c r="G2" s="555" t="s">
        <v>473</v>
      </c>
      <c r="H2" s="583"/>
      <c r="I2" s="583"/>
      <c r="J2" s="583"/>
      <c r="K2" s="556"/>
    </row>
    <row r="3" spans="1:11" s="5" customFormat="1" ht="15" customHeight="1">
      <c r="A3" s="504"/>
      <c r="B3" s="7" t="s">
        <v>474</v>
      </c>
      <c r="C3" s="7" t="s">
        <v>475</v>
      </c>
      <c r="D3" s="7" t="s">
        <v>55</v>
      </c>
      <c r="E3" s="7" t="s">
        <v>244</v>
      </c>
      <c r="F3" s="7" t="s">
        <v>239</v>
      </c>
      <c r="G3" s="7" t="s">
        <v>474</v>
      </c>
      <c r="H3" s="7" t="s">
        <v>475</v>
      </c>
      <c r="I3" s="7" t="s">
        <v>55</v>
      </c>
      <c r="J3" s="7" t="s">
        <v>244</v>
      </c>
      <c r="K3" s="7" t="s">
        <v>239</v>
      </c>
    </row>
    <row r="4" spans="1:11" s="5" customFormat="1" ht="18" customHeight="1">
      <c r="A4" s="3" t="s">
        <v>28</v>
      </c>
      <c r="B4" s="65">
        <v>2</v>
      </c>
      <c r="C4" s="65">
        <v>0</v>
      </c>
      <c r="D4" s="65">
        <v>0</v>
      </c>
      <c r="E4" s="65">
        <v>0</v>
      </c>
      <c r="F4" s="65">
        <v>98</v>
      </c>
      <c r="G4" s="65">
        <v>0</v>
      </c>
      <c r="H4" s="65">
        <v>0</v>
      </c>
      <c r="I4" s="65">
        <v>0</v>
      </c>
      <c r="J4" s="65">
        <v>0</v>
      </c>
      <c r="K4" s="65">
        <v>100</v>
      </c>
    </row>
    <row r="5" spans="1:11" s="5" customFormat="1" ht="18" customHeight="1">
      <c r="A5" s="3" t="s">
        <v>29</v>
      </c>
      <c r="B5" s="65">
        <v>59.88</v>
      </c>
      <c r="C5" s="65">
        <v>0.02</v>
      </c>
      <c r="D5" s="65">
        <v>0</v>
      </c>
      <c r="E5" s="65">
        <v>0</v>
      </c>
      <c r="F5" s="65">
        <v>40.1</v>
      </c>
      <c r="G5" s="65">
        <v>52.91</v>
      </c>
      <c r="H5" s="65">
        <v>0</v>
      </c>
      <c r="I5" s="65">
        <v>0</v>
      </c>
      <c r="J5" s="65">
        <v>0</v>
      </c>
      <c r="K5" s="65">
        <v>47.09</v>
      </c>
    </row>
    <row r="6" spans="1:11" s="5" customFormat="1" ht="18" customHeight="1">
      <c r="A6" s="3" t="s">
        <v>105</v>
      </c>
      <c r="B6" s="65">
        <v>16.26</v>
      </c>
      <c r="C6" s="65">
        <v>0</v>
      </c>
      <c r="D6" s="65">
        <v>0</v>
      </c>
      <c r="E6" s="65">
        <v>0</v>
      </c>
      <c r="F6" s="65">
        <v>83.74</v>
      </c>
      <c r="G6" s="65">
        <v>0</v>
      </c>
      <c r="H6" s="65">
        <v>0</v>
      </c>
      <c r="I6" s="65">
        <v>0</v>
      </c>
      <c r="J6" s="65">
        <v>0</v>
      </c>
      <c r="K6" s="65">
        <v>100</v>
      </c>
    </row>
    <row r="7" spans="1:11" s="5" customFormat="1" ht="18" customHeight="1">
      <c r="A7" s="3" t="s">
        <v>106</v>
      </c>
      <c r="B7" s="65">
        <v>25.12</v>
      </c>
      <c r="C7" s="65">
        <v>0</v>
      </c>
      <c r="D7" s="65">
        <v>0</v>
      </c>
      <c r="E7" s="65">
        <v>0</v>
      </c>
      <c r="F7" s="65">
        <v>74.88</v>
      </c>
      <c r="G7" s="65">
        <v>8.5</v>
      </c>
      <c r="H7" s="65">
        <v>0</v>
      </c>
      <c r="I7" s="65">
        <v>0</v>
      </c>
      <c r="J7" s="65">
        <v>0</v>
      </c>
      <c r="K7" s="65">
        <v>91.5</v>
      </c>
    </row>
    <row r="8" spans="1:11" s="5" customFormat="1" ht="18" customHeight="1">
      <c r="A8" s="3" t="s">
        <v>107</v>
      </c>
      <c r="B8" s="65">
        <v>23.04</v>
      </c>
      <c r="C8" s="65">
        <v>0</v>
      </c>
      <c r="D8" s="65">
        <v>0</v>
      </c>
      <c r="E8" s="65">
        <v>0</v>
      </c>
      <c r="F8" s="65">
        <v>76.96</v>
      </c>
      <c r="G8" s="65">
        <v>0</v>
      </c>
      <c r="H8" s="65">
        <v>0</v>
      </c>
      <c r="I8" s="65">
        <v>0</v>
      </c>
      <c r="J8" s="65">
        <v>0</v>
      </c>
      <c r="K8" s="65">
        <v>100</v>
      </c>
    </row>
    <row r="9" spans="1:11" s="5" customFormat="1" ht="18" customHeight="1">
      <c r="A9" s="3" t="s">
        <v>108</v>
      </c>
      <c r="B9" s="65">
        <v>22.49</v>
      </c>
      <c r="C9" s="65">
        <v>0</v>
      </c>
      <c r="D9" s="65">
        <v>0</v>
      </c>
      <c r="E9" s="65">
        <v>0</v>
      </c>
      <c r="F9" s="65">
        <v>77.51</v>
      </c>
      <c r="G9" s="65">
        <v>0</v>
      </c>
      <c r="H9" s="65">
        <v>0</v>
      </c>
      <c r="I9" s="65">
        <v>0</v>
      </c>
      <c r="J9" s="65">
        <v>0</v>
      </c>
      <c r="K9" s="65">
        <v>100</v>
      </c>
    </row>
    <row r="10" spans="1:11" s="5" customFormat="1" ht="18" customHeight="1">
      <c r="A10" s="3" t="s">
        <v>109</v>
      </c>
      <c r="B10" s="65">
        <v>57.1</v>
      </c>
      <c r="C10" s="65">
        <v>0</v>
      </c>
      <c r="D10" s="65">
        <v>0</v>
      </c>
      <c r="E10" s="65">
        <v>0</v>
      </c>
      <c r="F10" s="65">
        <v>42.9</v>
      </c>
      <c r="G10" s="65">
        <v>36.74</v>
      </c>
      <c r="H10" s="65">
        <v>0</v>
      </c>
      <c r="I10" s="65">
        <v>0</v>
      </c>
      <c r="J10" s="65">
        <v>0</v>
      </c>
      <c r="K10" s="65">
        <v>63.26</v>
      </c>
    </row>
    <row r="11" spans="1:11" s="5" customFormat="1" ht="18" customHeight="1">
      <c r="A11" s="3" t="s">
        <v>110</v>
      </c>
      <c r="B11" s="65">
        <v>84.85</v>
      </c>
      <c r="C11" s="65">
        <v>0</v>
      </c>
      <c r="D11" s="65">
        <v>0</v>
      </c>
      <c r="E11" s="65">
        <v>0</v>
      </c>
      <c r="F11" s="65">
        <v>15.15</v>
      </c>
      <c r="G11" s="65">
        <v>30.874</v>
      </c>
      <c r="H11" s="65">
        <v>0</v>
      </c>
      <c r="I11" s="65">
        <v>0</v>
      </c>
      <c r="J11" s="65">
        <v>0</v>
      </c>
      <c r="K11" s="65">
        <v>69.126</v>
      </c>
    </row>
    <row r="12" spans="1:11" s="5" customFormat="1" ht="18" customHeight="1">
      <c r="A12" s="3" t="s">
        <v>111</v>
      </c>
      <c r="B12" s="65">
        <v>82.95</v>
      </c>
      <c r="C12" s="65">
        <v>0.02</v>
      </c>
      <c r="D12" s="65">
        <v>0</v>
      </c>
      <c r="E12" s="65">
        <v>0</v>
      </c>
      <c r="F12" s="65">
        <v>17.03</v>
      </c>
      <c r="G12" s="65">
        <v>13.272847014</v>
      </c>
      <c r="H12" s="65">
        <v>0</v>
      </c>
      <c r="I12" s="65">
        <v>0</v>
      </c>
      <c r="J12" s="65">
        <v>0</v>
      </c>
      <c r="K12" s="65">
        <v>86.727152986</v>
      </c>
    </row>
    <row r="13" spans="1:11" s="5" customFormat="1" ht="18" customHeight="1">
      <c r="A13" s="3" t="s">
        <v>112</v>
      </c>
      <c r="B13" s="65">
        <v>76.17</v>
      </c>
      <c r="C13" s="65">
        <v>0</v>
      </c>
      <c r="D13" s="65">
        <v>0</v>
      </c>
      <c r="E13" s="65">
        <v>0</v>
      </c>
      <c r="F13" s="65">
        <v>23.83</v>
      </c>
      <c r="G13" s="65">
        <v>69.66</v>
      </c>
      <c r="H13" s="65">
        <v>0</v>
      </c>
      <c r="I13" s="65">
        <v>0</v>
      </c>
      <c r="J13" s="65">
        <v>0</v>
      </c>
      <c r="K13" s="65">
        <v>30.34</v>
      </c>
    </row>
    <row r="14" spans="1:11" s="5" customFormat="1" ht="18" customHeight="1">
      <c r="A14" s="3" t="s">
        <v>115</v>
      </c>
      <c r="B14" s="65">
        <v>80.16</v>
      </c>
      <c r="C14" s="65">
        <v>0.02</v>
      </c>
      <c r="D14" s="65">
        <v>0</v>
      </c>
      <c r="E14" s="65">
        <v>0</v>
      </c>
      <c r="F14" s="65">
        <v>19.83</v>
      </c>
      <c r="G14" s="65">
        <v>88.807785888</v>
      </c>
      <c r="H14" s="65">
        <v>0</v>
      </c>
      <c r="I14" s="65">
        <v>0</v>
      </c>
      <c r="J14" s="65">
        <v>0</v>
      </c>
      <c r="K14" s="65">
        <v>11.192214112</v>
      </c>
    </row>
    <row r="15" spans="1:11" s="5" customFormat="1" ht="18" customHeight="1">
      <c r="A15" s="3" t="s">
        <v>116</v>
      </c>
      <c r="B15" s="65">
        <v>76.05</v>
      </c>
      <c r="C15" s="65">
        <v>0.06</v>
      </c>
      <c r="D15" s="65">
        <v>0</v>
      </c>
      <c r="E15" s="65">
        <v>0</v>
      </c>
      <c r="F15" s="65">
        <v>23.89</v>
      </c>
      <c r="G15" s="65">
        <v>14.023366142</v>
      </c>
      <c r="H15" s="65">
        <v>0</v>
      </c>
      <c r="I15" s="65">
        <v>0</v>
      </c>
      <c r="J15" s="65">
        <v>0</v>
      </c>
      <c r="K15" s="65">
        <v>85.976633858</v>
      </c>
    </row>
    <row r="16" spans="1:11" s="5" customFormat="1" ht="18" customHeight="1">
      <c r="A16" s="3" t="s">
        <v>114</v>
      </c>
      <c r="B16" s="65">
        <v>77.44</v>
      </c>
      <c r="C16" s="65">
        <v>0.09</v>
      </c>
      <c r="D16" s="65">
        <v>0</v>
      </c>
      <c r="E16" s="65">
        <v>0</v>
      </c>
      <c r="F16" s="65">
        <v>22.47</v>
      </c>
      <c r="G16" s="65">
        <v>15.314377679</v>
      </c>
      <c r="H16" s="65">
        <v>0</v>
      </c>
      <c r="I16" s="65">
        <v>0</v>
      </c>
      <c r="J16" s="65">
        <v>0</v>
      </c>
      <c r="K16" s="65">
        <v>84.685622321</v>
      </c>
    </row>
    <row r="17" spans="1:11" s="5" customFormat="1" ht="18" customHeight="1">
      <c r="A17" s="3" t="s">
        <v>113</v>
      </c>
      <c r="B17" s="65">
        <v>96.98</v>
      </c>
      <c r="C17" s="65">
        <v>0.05</v>
      </c>
      <c r="D17" s="65">
        <v>0</v>
      </c>
      <c r="E17" s="65">
        <v>0</v>
      </c>
      <c r="F17" s="65">
        <v>2.97</v>
      </c>
      <c r="G17" s="65">
        <v>52.91</v>
      </c>
      <c r="H17" s="65">
        <v>0</v>
      </c>
      <c r="I17" s="65">
        <v>0</v>
      </c>
      <c r="J17" s="65">
        <v>0</v>
      </c>
      <c r="K17" s="65">
        <v>47.09</v>
      </c>
    </row>
    <row r="18" spans="1:11" s="5" customFormat="1" ht="15" customHeight="1">
      <c r="A18" s="492" t="s">
        <v>732</v>
      </c>
      <c r="B18" s="492"/>
      <c r="C18" s="492"/>
      <c r="D18" s="492"/>
      <c r="E18" s="492"/>
      <c r="F18" s="492"/>
      <c r="G18" s="492"/>
      <c r="H18" s="492"/>
      <c r="I18" s="492"/>
      <c r="J18" s="492"/>
      <c r="K18" s="492"/>
    </row>
    <row r="19" spans="1:11" s="5" customFormat="1" ht="13.5" customHeight="1">
      <c r="A19" s="492" t="s">
        <v>245</v>
      </c>
      <c r="B19" s="492"/>
      <c r="C19" s="492"/>
      <c r="D19" s="492"/>
      <c r="E19" s="492"/>
      <c r="F19" s="492"/>
      <c r="G19" s="492"/>
      <c r="H19" s="492"/>
      <c r="I19" s="492"/>
      <c r="J19" s="492"/>
      <c r="K19" s="492"/>
    </row>
    <row r="20" s="5" customFormat="1" ht="27" customHeight="1"/>
  </sheetData>
  <sheetProtection/>
  <mergeCells count="6">
    <mergeCell ref="A1:K1"/>
    <mergeCell ref="A2:A3"/>
    <mergeCell ref="B2:F2"/>
    <mergeCell ref="G2:K2"/>
    <mergeCell ref="A18:K18"/>
    <mergeCell ref="A19:K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1" sqref="A1:K1"/>
    </sheetView>
  </sheetViews>
  <sheetFormatPr defaultColWidth="9.140625" defaultRowHeight="12.75"/>
  <cols>
    <col min="1" max="11" width="14.7109375" style="0" bestFit="1" customWidth="1"/>
    <col min="12" max="12" width="5.00390625" style="0" bestFit="1" customWidth="1"/>
  </cols>
  <sheetData>
    <row r="1" spans="1:11" ht="18" customHeight="1">
      <c r="A1" s="603" t="s">
        <v>16</v>
      </c>
      <c r="B1" s="603"/>
      <c r="C1" s="603"/>
      <c r="D1" s="603"/>
      <c r="E1" s="603"/>
      <c r="F1" s="603"/>
      <c r="G1" s="603"/>
      <c r="H1" s="603"/>
      <c r="I1" s="603"/>
      <c r="J1" s="603"/>
      <c r="K1" s="603"/>
    </row>
    <row r="2" spans="1:11" s="5" customFormat="1" ht="18" customHeight="1">
      <c r="A2" s="502" t="s">
        <v>155</v>
      </c>
      <c r="B2" s="508" t="s">
        <v>241</v>
      </c>
      <c r="C2" s="562"/>
      <c r="D2" s="562"/>
      <c r="E2" s="562"/>
      <c r="F2" s="509"/>
      <c r="G2" s="508" t="s">
        <v>473</v>
      </c>
      <c r="H2" s="562"/>
      <c r="I2" s="562"/>
      <c r="J2" s="562"/>
      <c r="K2" s="509"/>
    </row>
    <row r="3" spans="1:11" s="5" customFormat="1" ht="15" customHeight="1">
      <c r="A3" s="504"/>
      <c r="B3" s="20" t="s">
        <v>474</v>
      </c>
      <c r="C3" s="20" t="s">
        <v>243</v>
      </c>
      <c r="D3" s="20" t="s">
        <v>55</v>
      </c>
      <c r="E3" s="20" t="s">
        <v>244</v>
      </c>
      <c r="F3" s="20" t="s">
        <v>239</v>
      </c>
      <c r="G3" s="20" t="s">
        <v>474</v>
      </c>
      <c r="H3" s="20" t="s">
        <v>243</v>
      </c>
      <c r="I3" s="20" t="s">
        <v>55</v>
      </c>
      <c r="J3" s="20" t="s">
        <v>244</v>
      </c>
      <c r="K3" s="20" t="s">
        <v>239</v>
      </c>
    </row>
    <row r="4" spans="1:11" s="5" customFormat="1" ht="18" customHeight="1">
      <c r="A4" s="3" t="s">
        <v>28</v>
      </c>
      <c r="B4" s="42">
        <v>37.84</v>
      </c>
      <c r="C4" s="42">
        <v>13.58</v>
      </c>
      <c r="D4" s="42">
        <v>0.42</v>
      </c>
      <c r="E4" s="42">
        <v>0</v>
      </c>
      <c r="F4" s="42">
        <v>48.16</v>
      </c>
      <c r="G4" s="42">
        <v>13.72</v>
      </c>
      <c r="H4" s="42">
        <v>29.83</v>
      </c>
      <c r="I4" s="42">
        <v>13.19</v>
      </c>
      <c r="J4" s="42">
        <v>0</v>
      </c>
      <c r="K4" s="42">
        <v>43.25</v>
      </c>
    </row>
    <row r="5" spans="1:11" s="5" customFormat="1" ht="18" customHeight="1">
      <c r="A5" s="3" t="s">
        <v>29</v>
      </c>
      <c r="B5" s="42">
        <v>33.13</v>
      </c>
      <c r="C5" s="42">
        <v>19.33</v>
      </c>
      <c r="D5" s="42">
        <v>0.3</v>
      </c>
      <c r="E5" s="42">
        <v>0</v>
      </c>
      <c r="F5" s="42">
        <v>47.25</v>
      </c>
      <c r="G5" s="42">
        <v>13.25</v>
      </c>
      <c r="H5" s="42">
        <v>27.08</v>
      </c>
      <c r="I5" s="42">
        <v>14.5</v>
      </c>
      <c r="J5" s="42">
        <v>0</v>
      </c>
      <c r="K5" s="42">
        <v>45.17</v>
      </c>
    </row>
    <row r="6" spans="1:11" s="5" customFormat="1" ht="18" customHeight="1">
      <c r="A6" s="3" t="s">
        <v>105</v>
      </c>
      <c r="B6" s="42">
        <v>32.86</v>
      </c>
      <c r="C6" s="42">
        <v>19.28</v>
      </c>
      <c r="D6" s="42">
        <v>0.34</v>
      </c>
      <c r="E6" s="42">
        <v>0</v>
      </c>
      <c r="F6" s="42">
        <v>47.52</v>
      </c>
      <c r="G6" s="42">
        <v>13.53</v>
      </c>
      <c r="H6" s="42">
        <v>26.86</v>
      </c>
      <c r="I6" s="42">
        <v>12.8</v>
      </c>
      <c r="J6" s="42">
        <v>0</v>
      </c>
      <c r="K6" s="42">
        <v>46.81</v>
      </c>
    </row>
    <row r="7" spans="1:11" s="5" customFormat="1" ht="18" customHeight="1">
      <c r="A7" s="3" t="s">
        <v>106</v>
      </c>
      <c r="B7" s="42">
        <v>32.36</v>
      </c>
      <c r="C7" s="42">
        <v>19.78</v>
      </c>
      <c r="D7" s="42">
        <v>0.31</v>
      </c>
      <c r="E7" s="42">
        <v>0</v>
      </c>
      <c r="F7" s="42">
        <v>47.55</v>
      </c>
      <c r="G7" s="42">
        <v>11.49</v>
      </c>
      <c r="H7" s="42">
        <v>28.44</v>
      </c>
      <c r="I7" s="42">
        <v>14.11</v>
      </c>
      <c r="J7" s="42">
        <v>0</v>
      </c>
      <c r="K7" s="42">
        <v>45.96</v>
      </c>
    </row>
    <row r="8" spans="1:11" s="5" customFormat="1" ht="18" customHeight="1">
      <c r="A8" s="3" t="s">
        <v>107</v>
      </c>
      <c r="B8" s="42">
        <v>31.59</v>
      </c>
      <c r="C8" s="42">
        <v>20.3</v>
      </c>
      <c r="D8" s="42">
        <v>0.3</v>
      </c>
      <c r="E8" s="42">
        <v>0</v>
      </c>
      <c r="F8" s="42">
        <v>47.81</v>
      </c>
      <c r="G8" s="42">
        <v>13.77</v>
      </c>
      <c r="H8" s="42">
        <v>25.09</v>
      </c>
      <c r="I8" s="42">
        <v>14.49</v>
      </c>
      <c r="J8" s="42">
        <v>0</v>
      </c>
      <c r="K8" s="42">
        <v>46.64</v>
      </c>
    </row>
    <row r="9" spans="1:11" s="5" customFormat="1" ht="18" customHeight="1">
      <c r="A9" s="3" t="s">
        <v>108</v>
      </c>
      <c r="B9" s="42">
        <v>33.82</v>
      </c>
      <c r="C9" s="42">
        <v>19.25</v>
      </c>
      <c r="D9" s="42">
        <v>0.28</v>
      </c>
      <c r="E9" s="42">
        <v>0</v>
      </c>
      <c r="F9" s="42">
        <v>46.65</v>
      </c>
      <c r="G9" s="42">
        <v>16.03</v>
      </c>
      <c r="H9" s="42">
        <v>23.67</v>
      </c>
      <c r="I9" s="42">
        <v>12.46</v>
      </c>
      <c r="J9" s="42">
        <v>0</v>
      </c>
      <c r="K9" s="42">
        <v>47.83</v>
      </c>
    </row>
    <row r="10" spans="1:11" s="5" customFormat="1" ht="18" customHeight="1">
      <c r="A10" s="3" t="s">
        <v>109</v>
      </c>
      <c r="B10" s="42">
        <v>33.77</v>
      </c>
      <c r="C10" s="42">
        <v>19.88</v>
      </c>
      <c r="D10" s="42">
        <v>0.28</v>
      </c>
      <c r="E10" s="42">
        <v>0</v>
      </c>
      <c r="F10" s="42">
        <v>46.07</v>
      </c>
      <c r="G10" s="42">
        <v>13.02610241</v>
      </c>
      <c r="H10" s="42">
        <v>28.64857639</v>
      </c>
      <c r="I10" s="42">
        <v>14.78037142</v>
      </c>
      <c r="J10" s="42">
        <v>0</v>
      </c>
      <c r="K10" s="42">
        <v>43.54471127</v>
      </c>
    </row>
    <row r="11" spans="1:11" s="5" customFormat="1" ht="18" customHeight="1">
      <c r="A11" s="3" t="s">
        <v>110</v>
      </c>
      <c r="B11" s="42">
        <v>33.9</v>
      </c>
      <c r="C11" s="42">
        <v>19.41</v>
      </c>
      <c r="D11" s="42">
        <v>0.31</v>
      </c>
      <c r="E11" s="42">
        <v>0</v>
      </c>
      <c r="F11" s="42">
        <v>46.38</v>
      </c>
      <c r="G11" s="42">
        <v>14.19</v>
      </c>
      <c r="H11" s="42">
        <v>25.72</v>
      </c>
      <c r="I11" s="42">
        <v>13.7</v>
      </c>
      <c r="J11" s="42">
        <v>0</v>
      </c>
      <c r="K11" s="42">
        <v>46.4</v>
      </c>
    </row>
    <row r="12" spans="1:11" s="5" customFormat="1" ht="18" customHeight="1">
      <c r="A12" s="3" t="s">
        <v>111</v>
      </c>
      <c r="B12" s="42">
        <v>33.19</v>
      </c>
      <c r="C12" s="42">
        <v>20.06</v>
      </c>
      <c r="D12" s="42">
        <v>0.3</v>
      </c>
      <c r="E12" s="42">
        <v>0</v>
      </c>
      <c r="F12" s="42">
        <v>46.45</v>
      </c>
      <c r="G12" s="42">
        <v>12.28</v>
      </c>
      <c r="H12" s="42">
        <v>29.58</v>
      </c>
      <c r="I12" s="42">
        <v>16.27</v>
      </c>
      <c r="J12" s="42">
        <v>0</v>
      </c>
      <c r="K12" s="42">
        <v>41.87</v>
      </c>
    </row>
    <row r="13" spans="1:11" s="5" customFormat="1" ht="18" customHeight="1">
      <c r="A13" s="3" t="s">
        <v>112</v>
      </c>
      <c r="B13" s="42">
        <v>32.84</v>
      </c>
      <c r="C13" s="42">
        <v>19.99</v>
      </c>
      <c r="D13" s="42">
        <v>0.33</v>
      </c>
      <c r="E13" s="42">
        <v>0</v>
      </c>
      <c r="F13" s="42">
        <v>46.84</v>
      </c>
      <c r="G13" s="42">
        <v>12.49</v>
      </c>
      <c r="H13" s="42">
        <v>27.68</v>
      </c>
      <c r="I13" s="42">
        <v>15.19</v>
      </c>
      <c r="J13" s="42">
        <v>0</v>
      </c>
      <c r="K13" s="42">
        <v>44.64</v>
      </c>
    </row>
    <row r="14" spans="1:11" s="5" customFormat="1" ht="18" customHeight="1">
      <c r="A14" s="3" t="s">
        <v>115</v>
      </c>
      <c r="B14" s="42">
        <v>33.77</v>
      </c>
      <c r="C14" s="42">
        <v>18.43</v>
      </c>
      <c r="D14" s="42">
        <v>0.32</v>
      </c>
      <c r="E14" s="42">
        <v>0</v>
      </c>
      <c r="F14" s="42">
        <v>47.48</v>
      </c>
      <c r="G14" s="42">
        <v>14.24</v>
      </c>
      <c r="H14" s="42">
        <v>24.11</v>
      </c>
      <c r="I14" s="42">
        <v>14.47</v>
      </c>
      <c r="J14" s="42">
        <v>0</v>
      </c>
      <c r="K14" s="42">
        <v>47.18</v>
      </c>
    </row>
    <row r="15" spans="1:11" s="5" customFormat="1" ht="18" customHeight="1">
      <c r="A15" s="3" t="s">
        <v>116</v>
      </c>
      <c r="B15" s="42">
        <v>33.29</v>
      </c>
      <c r="C15" s="42">
        <v>17.73</v>
      </c>
      <c r="D15" s="42">
        <v>0.24</v>
      </c>
      <c r="E15" s="42">
        <v>0</v>
      </c>
      <c r="F15" s="42">
        <v>48.73</v>
      </c>
      <c r="G15" s="42">
        <v>13.1</v>
      </c>
      <c r="H15" s="42">
        <v>27.4</v>
      </c>
      <c r="I15" s="42">
        <v>14.95</v>
      </c>
      <c r="J15" s="42">
        <v>0</v>
      </c>
      <c r="K15" s="42">
        <v>44.55</v>
      </c>
    </row>
    <row r="16" spans="1:11" s="5" customFormat="1" ht="18" customHeight="1">
      <c r="A16" s="3" t="s">
        <v>114</v>
      </c>
      <c r="B16" s="42">
        <v>33.75</v>
      </c>
      <c r="C16" s="42">
        <v>18.21</v>
      </c>
      <c r="D16" s="42">
        <v>0.26</v>
      </c>
      <c r="E16" s="42">
        <v>0</v>
      </c>
      <c r="F16" s="42">
        <v>47.78</v>
      </c>
      <c r="G16" s="42">
        <v>13.51</v>
      </c>
      <c r="H16" s="42">
        <v>26.63</v>
      </c>
      <c r="I16" s="42">
        <v>14.48</v>
      </c>
      <c r="J16" s="42">
        <v>0</v>
      </c>
      <c r="K16" s="42">
        <v>45.38</v>
      </c>
    </row>
    <row r="17" spans="1:11" s="5" customFormat="1" ht="18" customHeight="1">
      <c r="A17" s="3" t="s">
        <v>113</v>
      </c>
      <c r="B17" s="42">
        <v>32.38</v>
      </c>
      <c r="C17" s="42">
        <v>19.63</v>
      </c>
      <c r="D17" s="42">
        <v>0.31</v>
      </c>
      <c r="E17" s="42">
        <v>0</v>
      </c>
      <c r="F17" s="42">
        <v>47.68</v>
      </c>
      <c r="G17" s="42">
        <v>11.46</v>
      </c>
      <c r="H17" s="42">
        <v>30.9</v>
      </c>
      <c r="I17" s="42">
        <v>15.99</v>
      </c>
      <c r="J17" s="42">
        <v>0</v>
      </c>
      <c r="K17" s="42">
        <v>41.65</v>
      </c>
    </row>
    <row r="18" spans="1:11" s="5" customFormat="1" ht="14.25" customHeight="1">
      <c r="A18" s="551" t="s">
        <v>732</v>
      </c>
      <c r="B18" s="551"/>
      <c r="C18" s="551"/>
      <c r="D18" s="551"/>
      <c r="E18" s="551"/>
      <c r="F18" s="551"/>
      <c r="G18" s="551"/>
      <c r="H18" s="551"/>
      <c r="I18" s="551"/>
      <c r="J18" s="551"/>
      <c r="K18" s="551"/>
    </row>
    <row r="19" spans="1:11" s="5" customFormat="1" ht="13.5" customHeight="1">
      <c r="A19" s="551" t="s">
        <v>247</v>
      </c>
      <c r="B19" s="551"/>
      <c r="C19" s="551"/>
      <c r="D19" s="551"/>
      <c r="E19" s="551"/>
      <c r="F19" s="551"/>
      <c r="G19" s="551"/>
      <c r="H19" s="551"/>
      <c r="I19" s="551"/>
      <c r="J19" s="551"/>
      <c r="K19" s="551"/>
    </row>
    <row r="20" s="5" customFormat="1" ht="26.25" customHeight="1"/>
  </sheetData>
  <sheetProtection/>
  <mergeCells count="6">
    <mergeCell ref="A1:K1"/>
    <mergeCell ref="A2:A3"/>
    <mergeCell ref="B2:F2"/>
    <mergeCell ref="G2:K2"/>
    <mergeCell ref="A18:K18"/>
    <mergeCell ref="A19:K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I20" sqref="I20"/>
    </sheetView>
  </sheetViews>
  <sheetFormatPr defaultColWidth="9.140625" defaultRowHeight="12.75"/>
  <cols>
    <col min="1" max="1" width="8.140625" style="0" bestFit="1" customWidth="1"/>
    <col min="2" max="2" width="14.7109375" style="0" bestFit="1" customWidth="1"/>
    <col min="3" max="3" width="20.7109375" style="0" bestFit="1" customWidth="1"/>
    <col min="4" max="4" width="11.140625" style="0" bestFit="1" customWidth="1"/>
    <col min="5" max="5" width="11.7109375" style="0" bestFit="1" customWidth="1"/>
    <col min="6" max="6" width="12.421875" style="0" bestFit="1" customWidth="1"/>
    <col min="7" max="7" width="12.57421875" style="0" bestFit="1" customWidth="1"/>
    <col min="8" max="8" width="9.28125" style="0" bestFit="1" customWidth="1"/>
    <col min="9" max="9" width="8.7109375" style="0" bestFit="1" customWidth="1"/>
    <col min="10" max="10" width="7.28125" style="0" bestFit="1" customWidth="1"/>
    <col min="11" max="11" width="4.7109375" style="0" bestFit="1" customWidth="1"/>
  </cols>
  <sheetData>
    <row r="1" spans="1:10" ht="15.75" customHeight="1">
      <c r="A1" s="493" t="s">
        <v>970</v>
      </c>
      <c r="B1" s="493"/>
      <c r="C1" s="493"/>
      <c r="D1" s="493"/>
      <c r="E1" s="493"/>
      <c r="F1" s="493"/>
      <c r="G1" s="493"/>
      <c r="H1" s="493"/>
      <c r="I1" s="493"/>
      <c r="J1" s="493"/>
    </row>
    <row r="2" spans="1:9" s="5" customFormat="1" ht="15" customHeight="1">
      <c r="A2" s="494" t="s">
        <v>86</v>
      </c>
      <c r="B2" s="494" t="s">
        <v>87</v>
      </c>
      <c r="C2" s="494" t="s">
        <v>88</v>
      </c>
      <c r="D2" s="494" t="s">
        <v>89</v>
      </c>
      <c r="E2" s="494" t="s">
        <v>90</v>
      </c>
      <c r="F2" s="496" t="s">
        <v>91</v>
      </c>
      <c r="G2" s="497"/>
      <c r="H2" s="498" t="s">
        <v>92</v>
      </c>
      <c r="I2" s="500" t="s">
        <v>93</v>
      </c>
    </row>
    <row r="3" spans="1:9" s="5" customFormat="1" ht="37.5" customHeight="1">
      <c r="A3" s="495"/>
      <c r="B3" s="495"/>
      <c r="C3" s="495"/>
      <c r="D3" s="495"/>
      <c r="E3" s="495"/>
      <c r="F3" s="15" t="s">
        <v>94</v>
      </c>
      <c r="G3" s="15" t="s">
        <v>95</v>
      </c>
      <c r="H3" s="499"/>
      <c r="I3" s="501"/>
    </row>
    <row r="4" spans="1:9" s="5" customFormat="1" ht="37.5" customHeight="1">
      <c r="A4" s="170">
        <v>1</v>
      </c>
      <c r="B4" s="171" t="s">
        <v>865</v>
      </c>
      <c r="C4" s="171" t="s">
        <v>866</v>
      </c>
      <c r="D4" s="167">
        <v>43875</v>
      </c>
      <c r="E4" s="167">
        <v>43892</v>
      </c>
      <c r="F4" s="168">
        <v>2724375</v>
      </c>
      <c r="G4" s="168">
        <v>25.65</v>
      </c>
      <c r="H4" s="169">
        <v>115.6</v>
      </c>
      <c r="I4" s="168">
        <v>31.49</v>
      </c>
    </row>
    <row r="5" spans="1:9" s="5" customFormat="1" ht="37.5" customHeight="1">
      <c r="A5" s="170">
        <v>2</v>
      </c>
      <c r="B5" s="171" t="s">
        <v>867</v>
      </c>
      <c r="C5" s="171" t="s">
        <v>868</v>
      </c>
      <c r="D5" s="167">
        <v>43878</v>
      </c>
      <c r="E5" s="167">
        <v>43893</v>
      </c>
      <c r="F5" s="168">
        <v>780000</v>
      </c>
      <c r="G5" s="168">
        <v>26</v>
      </c>
      <c r="H5" s="169">
        <v>15</v>
      </c>
      <c r="I5" s="168">
        <v>1.17</v>
      </c>
    </row>
    <row r="6" spans="1:9" s="5" customFormat="1" ht="37.5" customHeight="1">
      <c r="A6" s="170">
        <v>3</v>
      </c>
      <c r="B6" s="171" t="s">
        <v>869</v>
      </c>
      <c r="C6" s="171" t="s">
        <v>870</v>
      </c>
      <c r="D6" s="167">
        <v>43886</v>
      </c>
      <c r="E6" s="167">
        <v>43899</v>
      </c>
      <c r="F6" s="168">
        <v>43442879</v>
      </c>
      <c r="G6" s="168">
        <v>26</v>
      </c>
      <c r="H6" s="169">
        <v>44</v>
      </c>
      <c r="I6" s="168">
        <v>191.15</v>
      </c>
    </row>
    <row r="7" spans="1:9" s="5" customFormat="1" ht="37.5" customHeight="1">
      <c r="A7" s="170">
        <v>4</v>
      </c>
      <c r="B7" s="171" t="s">
        <v>871</v>
      </c>
      <c r="C7" s="171" t="s">
        <v>872</v>
      </c>
      <c r="D7" s="167">
        <v>43888</v>
      </c>
      <c r="E7" s="167">
        <v>43902</v>
      </c>
      <c r="F7" s="168">
        <v>936000</v>
      </c>
      <c r="G7" s="168">
        <v>26</v>
      </c>
      <c r="H7" s="169">
        <v>20.55</v>
      </c>
      <c r="I7" s="168">
        <v>1.92</v>
      </c>
    </row>
    <row r="8" spans="1:9" s="5" customFormat="1" ht="37.5" customHeight="1">
      <c r="A8" s="170">
        <v>5</v>
      </c>
      <c r="B8" s="171" t="s">
        <v>873</v>
      </c>
      <c r="C8" s="171" t="s">
        <v>874</v>
      </c>
      <c r="D8" s="167">
        <v>43895</v>
      </c>
      <c r="E8" s="167">
        <v>43909</v>
      </c>
      <c r="F8" s="168">
        <v>178199</v>
      </c>
      <c r="G8" s="168">
        <v>26</v>
      </c>
      <c r="H8" s="169">
        <v>25</v>
      </c>
      <c r="I8" s="168">
        <v>0.45</v>
      </c>
    </row>
    <row r="9" spans="1:9" s="5" customFormat="1" ht="25.5">
      <c r="A9" s="170">
        <v>6</v>
      </c>
      <c r="B9" s="171" t="s">
        <v>875</v>
      </c>
      <c r="C9" s="171" t="s">
        <v>876</v>
      </c>
      <c r="D9" s="167">
        <v>43903</v>
      </c>
      <c r="E9" s="167">
        <v>43917</v>
      </c>
      <c r="F9" s="168">
        <v>31742615</v>
      </c>
      <c r="G9" s="168">
        <v>26</v>
      </c>
      <c r="H9" s="169">
        <v>75</v>
      </c>
      <c r="I9" s="168">
        <v>238.07</v>
      </c>
    </row>
    <row r="10" spans="1:9" s="5" customFormat="1" ht="38.25">
      <c r="A10" s="170">
        <v>7</v>
      </c>
      <c r="B10" s="171" t="s">
        <v>877</v>
      </c>
      <c r="C10" s="171" t="s">
        <v>878</v>
      </c>
      <c r="D10" s="167">
        <v>43907</v>
      </c>
      <c r="E10" s="167">
        <v>43921</v>
      </c>
      <c r="F10" s="168">
        <v>583700</v>
      </c>
      <c r="G10" s="168">
        <v>26</v>
      </c>
      <c r="H10" s="169">
        <v>15.15</v>
      </c>
      <c r="I10" s="168">
        <v>0.88</v>
      </c>
    </row>
    <row r="11" spans="1:2" s="5" customFormat="1" ht="19.5" customHeight="1">
      <c r="A11" s="492" t="s">
        <v>85</v>
      </c>
      <c r="B11" s="492"/>
    </row>
    <row r="12" s="5" customFormat="1" ht="27" customHeight="1"/>
  </sheetData>
  <sheetProtection/>
  <mergeCells count="10">
    <mergeCell ref="A11:B11"/>
    <mergeCell ref="A1:J1"/>
    <mergeCell ref="A2:A3"/>
    <mergeCell ref="B2:B3"/>
    <mergeCell ref="C2:C3"/>
    <mergeCell ref="D2:D3"/>
    <mergeCell ref="E2:E3"/>
    <mergeCell ref="F2:G2"/>
    <mergeCell ref="H2:H3"/>
    <mergeCell ref="I2:I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1" sqref="A1:H1"/>
    </sheetView>
  </sheetViews>
  <sheetFormatPr defaultColWidth="9.140625" defaultRowHeight="12.75"/>
  <cols>
    <col min="1" max="7" width="14.7109375" style="0" bestFit="1" customWidth="1"/>
    <col min="8" max="8" width="15.00390625" style="0" bestFit="1" customWidth="1"/>
    <col min="9" max="9" width="14.421875" style="0" bestFit="1" customWidth="1"/>
    <col min="10" max="11" width="14.7109375" style="0" bestFit="1" customWidth="1"/>
    <col min="12" max="12" width="4.7109375" style="0" bestFit="1" customWidth="1"/>
  </cols>
  <sheetData>
    <row r="1" spans="1:8" ht="15" customHeight="1">
      <c r="A1" s="552" t="s">
        <v>17</v>
      </c>
      <c r="B1" s="552"/>
      <c r="C1" s="552"/>
      <c r="D1" s="552"/>
      <c r="E1" s="552"/>
      <c r="F1" s="552"/>
      <c r="G1" s="552"/>
      <c r="H1" s="552"/>
    </row>
    <row r="2" spans="1:11" s="5" customFormat="1" ht="18" customHeight="1">
      <c r="A2" s="586" t="s">
        <v>476</v>
      </c>
      <c r="B2" s="587"/>
      <c r="C2" s="587"/>
      <c r="D2" s="587"/>
      <c r="E2" s="587"/>
      <c r="F2" s="587"/>
      <c r="G2" s="587"/>
      <c r="H2" s="587"/>
      <c r="I2" s="587"/>
      <c r="J2" s="587"/>
      <c r="K2" s="588"/>
    </row>
    <row r="3" spans="1:11" s="5" customFormat="1" ht="27.75" customHeight="1">
      <c r="A3" s="66" t="s">
        <v>155</v>
      </c>
      <c r="B3" s="9" t="s">
        <v>477</v>
      </c>
      <c r="C3" s="9" t="s">
        <v>478</v>
      </c>
      <c r="D3" s="9" t="s">
        <v>479</v>
      </c>
      <c r="E3" s="9" t="s">
        <v>480</v>
      </c>
      <c r="F3" s="9" t="s">
        <v>481</v>
      </c>
      <c r="G3" s="9" t="s">
        <v>482</v>
      </c>
      <c r="H3" s="9" t="s">
        <v>483</v>
      </c>
      <c r="I3" s="9" t="s">
        <v>484</v>
      </c>
      <c r="J3" s="9" t="s">
        <v>485</v>
      </c>
      <c r="K3" s="9" t="s">
        <v>486</v>
      </c>
    </row>
    <row r="4" spans="1:11" s="5" customFormat="1" ht="18" customHeight="1">
      <c r="A4" s="3" t="s">
        <v>28</v>
      </c>
      <c r="B4" s="42">
        <v>41.32</v>
      </c>
      <c r="C4" s="42">
        <v>0</v>
      </c>
      <c r="D4" s="42">
        <v>58.68</v>
      </c>
      <c r="E4" s="42">
        <v>0</v>
      </c>
      <c r="F4" s="42">
        <v>0</v>
      </c>
      <c r="G4" s="42">
        <v>0</v>
      </c>
      <c r="H4" s="42">
        <v>0</v>
      </c>
      <c r="I4" s="42">
        <v>0</v>
      </c>
      <c r="J4" s="42">
        <v>0</v>
      </c>
      <c r="K4" s="42">
        <v>0</v>
      </c>
    </row>
    <row r="5" spans="1:11" s="5" customFormat="1" ht="18" customHeight="1">
      <c r="A5" s="3" t="s">
        <v>29</v>
      </c>
      <c r="B5" s="42">
        <v>100</v>
      </c>
      <c r="C5" s="42">
        <v>0</v>
      </c>
      <c r="D5" s="42">
        <v>0</v>
      </c>
      <c r="E5" s="42">
        <v>0</v>
      </c>
      <c r="F5" s="42">
        <v>0</v>
      </c>
      <c r="G5" s="42">
        <v>0</v>
      </c>
      <c r="H5" s="42">
        <v>0</v>
      </c>
      <c r="I5" s="42">
        <v>0</v>
      </c>
      <c r="J5" s="42">
        <v>0</v>
      </c>
      <c r="K5" s="42">
        <v>0</v>
      </c>
    </row>
    <row r="6" spans="1:11" s="5" customFormat="1" ht="18" customHeight="1">
      <c r="A6" s="3" t="s">
        <v>105</v>
      </c>
      <c r="B6" s="42">
        <v>100</v>
      </c>
      <c r="C6" s="42">
        <v>0</v>
      </c>
      <c r="D6" s="42">
        <v>0</v>
      </c>
      <c r="E6" s="42">
        <v>0</v>
      </c>
      <c r="F6" s="42">
        <v>0</v>
      </c>
      <c r="G6" s="42">
        <v>0</v>
      </c>
      <c r="H6" s="42">
        <v>0</v>
      </c>
      <c r="I6" s="42">
        <v>0</v>
      </c>
      <c r="J6" s="42">
        <v>0</v>
      </c>
      <c r="K6" s="42">
        <v>0</v>
      </c>
    </row>
    <row r="7" spans="1:11" s="5" customFormat="1" ht="18" customHeight="1">
      <c r="A7" s="3" t="s">
        <v>106</v>
      </c>
      <c r="B7" s="42">
        <v>100</v>
      </c>
      <c r="C7" s="42">
        <v>0</v>
      </c>
      <c r="D7" s="42">
        <v>0</v>
      </c>
      <c r="E7" s="42">
        <v>0</v>
      </c>
      <c r="F7" s="42">
        <v>0</v>
      </c>
      <c r="G7" s="42">
        <v>0</v>
      </c>
      <c r="H7" s="42">
        <v>0</v>
      </c>
      <c r="I7" s="42">
        <v>0</v>
      </c>
      <c r="J7" s="42">
        <v>0</v>
      </c>
      <c r="K7" s="42">
        <v>0</v>
      </c>
    </row>
    <row r="8" spans="1:11" s="5" customFormat="1" ht="18" customHeight="1">
      <c r="A8" s="3" t="s">
        <v>107</v>
      </c>
      <c r="B8" s="42">
        <v>100</v>
      </c>
      <c r="C8" s="42">
        <v>0</v>
      </c>
      <c r="D8" s="42">
        <v>0</v>
      </c>
      <c r="E8" s="42">
        <v>0</v>
      </c>
      <c r="F8" s="42">
        <v>0</v>
      </c>
      <c r="G8" s="42">
        <v>0</v>
      </c>
      <c r="H8" s="42">
        <v>0</v>
      </c>
      <c r="I8" s="42">
        <v>0</v>
      </c>
      <c r="J8" s="42">
        <v>0</v>
      </c>
      <c r="K8" s="42">
        <v>0</v>
      </c>
    </row>
    <row r="9" spans="1:11" s="5" customFormat="1" ht="18" customHeight="1">
      <c r="A9" s="3" t="s">
        <v>108</v>
      </c>
      <c r="B9" s="42">
        <v>100</v>
      </c>
      <c r="C9" s="42">
        <v>0</v>
      </c>
      <c r="D9" s="42">
        <v>0</v>
      </c>
      <c r="E9" s="42">
        <v>0</v>
      </c>
      <c r="F9" s="42">
        <v>0</v>
      </c>
      <c r="G9" s="42">
        <v>0</v>
      </c>
      <c r="H9" s="42">
        <v>0</v>
      </c>
      <c r="I9" s="42">
        <v>0</v>
      </c>
      <c r="J9" s="42">
        <v>0</v>
      </c>
      <c r="K9" s="42">
        <v>0</v>
      </c>
    </row>
    <row r="10" spans="1:11" s="5" customFormat="1" ht="18" customHeight="1">
      <c r="A10" s="3" t="s">
        <v>109</v>
      </c>
      <c r="B10" s="42">
        <v>100</v>
      </c>
      <c r="C10" s="42">
        <v>0</v>
      </c>
      <c r="D10" s="42">
        <v>0</v>
      </c>
      <c r="E10" s="42">
        <v>0</v>
      </c>
      <c r="F10" s="42">
        <v>0</v>
      </c>
      <c r="G10" s="42">
        <v>0</v>
      </c>
      <c r="H10" s="42">
        <v>0</v>
      </c>
      <c r="I10" s="42">
        <v>0</v>
      </c>
      <c r="J10" s="42">
        <v>0</v>
      </c>
      <c r="K10" s="42">
        <v>0</v>
      </c>
    </row>
    <row r="11" spans="1:11" s="5" customFormat="1" ht="18" customHeight="1">
      <c r="A11" s="3" t="s">
        <v>110</v>
      </c>
      <c r="B11" s="42">
        <v>100</v>
      </c>
      <c r="C11" s="42">
        <v>0</v>
      </c>
      <c r="D11" s="42">
        <v>0</v>
      </c>
      <c r="E11" s="42">
        <v>0</v>
      </c>
      <c r="F11" s="42">
        <v>0</v>
      </c>
      <c r="G11" s="42">
        <v>0</v>
      </c>
      <c r="H11" s="42">
        <v>0</v>
      </c>
      <c r="I11" s="42">
        <v>0</v>
      </c>
      <c r="J11" s="42">
        <v>0</v>
      </c>
      <c r="K11" s="42">
        <v>0</v>
      </c>
    </row>
    <row r="12" spans="1:11" s="5" customFormat="1" ht="18" customHeight="1">
      <c r="A12" s="3" t="s">
        <v>111</v>
      </c>
      <c r="B12" s="42">
        <v>100</v>
      </c>
      <c r="C12" s="42">
        <v>0</v>
      </c>
      <c r="D12" s="42">
        <v>0</v>
      </c>
      <c r="E12" s="42">
        <v>0</v>
      </c>
      <c r="F12" s="42">
        <v>0</v>
      </c>
      <c r="G12" s="42">
        <v>0</v>
      </c>
      <c r="H12" s="42">
        <v>0</v>
      </c>
      <c r="I12" s="42">
        <v>0</v>
      </c>
      <c r="J12" s="42">
        <v>0</v>
      </c>
      <c r="K12" s="42">
        <v>0</v>
      </c>
    </row>
    <row r="13" spans="1:11" s="5" customFormat="1" ht="18" customHeight="1">
      <c r="A13" s="3" t="s">
        <v>112</v>
      </c>
      <c r="B13" s="42">
        <v>100</v>
      </c>
      <c r="C13" s="42">
        <v>0</v>
      </c>
      <c r="D13" s="42">
        <v>0</v>
      </c>
      <c r="E13" s="42">
        <v>0</v>
      </c>
      <c r="F13" s="42">
        <v>0</v>
      </c>
      <c r="G13" s="42">
        <v>0</v>
      </c>
      <c r="H13" s="42">
        <v>0</v>
      </c>
      <c r="I13" s="42">
        <v>0</v>
      </c>
      <c r="J13" s="42">
        <v>0</v>
      </c>
      <c r="K13" s="42">
        <v>0</v>
      </c>
    </row>
    <row r="14" spans="1:11" s="5" customFormat="1" ht="18" customHeight="1">
      <c r="A14" s="3" t="s">
        <v>115</v>
      </c>
      <c r="B14" s="42">
        <v>100</v>
      </c>
      <c r="C14" s="42">
        <v>0</v>
      </c>
      <c r="D14" s="42">
        <v>0</v>
      </c>
      <c r="E14" s="42">
        <v>0</v>
      </c>
      <c r="F14" s="42">
        <v>0</v>
      </c>
      <c r="G14" s="42">
        <v>0</v>
      </c>
      <c r="H14" s="42">
        <v>0</v>
      </c>
      <c r="I14" s="42">
        <v>0</v>
      </c>
      <c r="J14" s="42">
        <v>0</v>
      </c>
      <c r="K14" s="42">
        <v>0</v>
      </c>
    </row>
    <row r="15" spans="1:11" s="5" customFormat="1" ht="18" customHeight="1">
      <c r="A15" s="3" t="s">
        <v>116</v>
      </c>
      <c r="B15" s="42">
        <v>100</v>
      </c>
      <c r="C15" s="42">
        <v>0</v>
      </c>
      <c r="D15" s="42">
        <v>0</v>
      </c>
      <c r="E15" s="42">
        <v>0</v>
      </c>
      <c r="F15" s="42">
        <v>0</v>
      </c>
      <c r="G15" s="42">
        <v>0</v>
      </c>
      <c r="H15" s="42" t="s">
        <v>133</v>
      </c>
      <c r="I15" s="42">
        <v>0</v>
      </c>
      <c r="J15" s="42">
        <v>0</v>
      </c>
      <c r="K15" s="42">
        <v>0</v>
      </c>
    </row>
    <row r="16" spans="1:11" s="5" customFormat="1" ht="18" customHeight="1">
      <c r="A16" s="3" t="s">
        <v>114</v>
      </c>
      <c r="B16" s="42">
        <v>100</v>
      </c>
      <c r="C16" s="42">
        <v>0</v>
      </c>
      <c r="D16" s="42">
        <v>0</v>
      </c>
      <c r="E16" s="42">
        <v>0</v>
      </c>
      <c r="F16" s="42">
        <v>0</v>
      </c>
      <c r="G16" s="42">
        <v>0</v>
      </c>
      <c r="H16" s="42">
        <v>0</v>
      </c>
      <c r="I16" s="42">
        <v>0</v>
      </c>
      <c r="J16" s="42">
        <v>0</v>
      </c>
      <c r="K16" s="42">
        <v>0</v>
      </c>
    </row>
    <row r="17" spans="1:11" s="5" customFormat="1" ht="18" customHeight="1">
      <c r="A17" s="3" t="s">
        <v>113</v>
      </c>
      <c r="B17" s="42">
        <v>100</v>
      </c>
      <c r="C17" s="42">
        <v>0</v>
      </c>
      <c r="D17" s="42">
        <v>0</v>
      </c>
      <c r="E17" s="42">
        <v>0</v>
      </c>
      <c r="F17" s="42">
        <v>0</v>
      </c>
      <c r="G17" s="42">
        <v>0</v>
      </c>
      <c r="H17" s="42">
        <v>0</v>
      </c>
      <c r="I17" s="42">
        <v>0</v>
      </c>
      <c r="J17" s="42">
        <v>0</v>
      </c>
      <c r="K17" s="42">
        <v>0</v>
      </c>
    </row>
    <row r="18" spans="1:6" s="5" customFormat="1" ht="14.25" customHeight="1">
      <c r="A18" s="492" t="s">
        <v>732</v>
      </c>
      <c r="B18" s="492"/>
      <c r="C18" s="492"/>
      <c r="D18" s="492"/>
      <c r="E18" s="492"/>
      <c r="F18" s="492"/>
    </row>
    <row r="19" spans="1:6" s="5" customFormat="1" ht="13.5" customHeight="1">
      <c r="A19" s="492" t="s">
        <v>245</v>
      </c>
      <c r="B19" s="492"/>
      <c r="C19" s="492"/>
      <c r="D19" s="492"/>
      <c r="E19" s="492"/>
      <c r="F19" s="492"/>
    </row>
    <row r="20" s="5" customFormat="1" ht="27" customHeight="1"/>
  </sheetData>
  <sheetProtection/>
  <mergeCells count="4">
    <mergeCell ref="A1:H1"/>
    <mergeCell ref="A2:K2"/>
    <mergeCell ref="A18:F18"/>
    <mergeCell ref="A19:F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F27" sqref="F27"/>
    </sheetView>
  </sheetViews>
  <sheetFormatPr defaultColWidth="9.140625" defaultRowHeight="12.75"/>
  <cols>
    <col min="1" max="12" width="14.7109375" style="0" bestFit="1" customWidth="1"/>
    <col min="13" max="13" width="4.7109375" style="0" bestFit="1" customWidth="1"/>
  </cols>
  <sheetData>
    <row r="1" spans="1:11" ht="15" customHeight="1">
      <c r="A1" s="552" t="s">
        <v>18</v>
      </c>
      <c r="B1" s="552"/>
      <c r="C1" s="552"/>
      <c r="D1" s="552"/>
      <c r="E1" s="552"/>
      <c r="F1" s="552"/>
      <c r="G1" s="552"/>
      <c r="H1" s="552"/>
      <c r="I1" s="552"/>
      <c r="J1" s="552"/>
      <c r="K1" s="552"/>
    </row>
    <row r="2" spans="1:11" s="5" customFormat="1" ht="18" customHeight="1">
      <c r="A2" s="586" t="s">
        <v>476</v>
      </c>
      <c r="B2" s="587"/>
      <c r="C2" s="587"/>
      <c r="D2" s="587"/>
      <c r="E2" s="587"/>
      <c r="F2" s="587"/>
      <c r="G2" s="587"/>
      <c r="H2" s="587"/>
      <c r="I2" s="587"/>
      <c r="J2" s="587"/>
      <c r="K2" s="588"/>
    </row>
    <row r="3" spans="1:12" s="5" customFormat="1" ht="18.75" customHeight="1">
      <c r="A3" s="7" t="s">
        <v>155</v>
      </c>
      <c r="B3" s="7" t="s">
        <v>487</v>
      </c>
      <c r="C3" s="7" t="s">
        <v>488</v>
      </c>
      <c r="D3" s="7" t="s">
        <v>489</v>
      </c>
      <c r="E3" s="7" t="s">
        <v>490</v>
      </c>
      <c r="F3" s="7" t="s">
        <v>491</v>
      </c>
      <c r="G3" s="7" t="s">
        <v>492</v>
      </c>
      <c r="H3" s="7" t="s">
        <v>493</v>
      </c>
      <c r="I3" s="7" t="s">
        <v>494</v>
      </c>
      <c r="J3" s="7" t="s">
        <v>495</v>
      </c>
      <c r="K3" s="7" t="s">
        <v>496</v>
      </c>
      <c r="L3" s="7" t="s">
        <v>497</v>
      </c>
    </row>
    <row r="4" spans="1:12" s="5" customFormat="1" ht="18" customHeight="1">
      <c r="A4" s="3" t="s">
        <v>28</v>
      </c>
      <c r="B4" s="42">
        <v>26.234649335</v>
      </c>
      <c r="C4" s="42">
        <v>0.003855915</v>
      </c>
      <c r="D4" s="42">
        <v>73.758930497</v>
      </c>
      <c r="E4" s="42">
        <v>0.002828893</v>
      </c>
      <c r="F4" s="42">
        <v>1E-06</v>
      </c>
      <c r="G4" s="42">
        <v>0</v>
      </c>
      <c r="H4" s="42">
        <v>8.5E-08</v>
      </c>
      <c r="I4" s="42">
        <v>0</v>
      </c>
      <c r="J4" s="42">
        <v>0</v>
      </c>
      <c r="K4" s="42">
        <v>0</v>
      </c>
      <c r="L4" s="42">
        <v>4.01E-07</v>
      </c>
    </row>
    <row r="5" spans="1:12" s="5" customFormat="1" ht="18" customHeight="1">
      <c r="A5" s="3" t="s">
        <v>29</v>
      </c>
      <c r="B5" s="42">
        <v>39.00682103</v>
      </c>
      <c r="C5" s="42">
        <v>0.000950863</v>
      </c>
      <c r="D5" s="42">
        <v>60.99222811</v>
      </c>
      <c r="E5" s="42">
        <v>0</v>
      </c>
      <c r="F5" s="42">
        <v>0</v>
      </c>
      <c r="G5" s="42">
        <v>0</v>
      </c>
      <c r="H5" s="42">
        <v>0</v>
      </c>
      <c r="I5" s="42">
        <v>0</v>
      </c>
      <c r="J5" s="42">
        <v>0</v>
      </c>
      <c r="K5" s="42">
        <v>0</v>
      </c>
      <c r="L5" s="42">
        <v>0</v>
      </c>
    </row>
    <row r="6" spans="1:12" s="5" customFormat="1" ht="18" customHeight="1">
      <c r="A6" s="3" t="s">
        <v>105</v>
      </c>
      <c r="B6" s="42">
        <v>32.68824</v>
      </c>
      <c r="C6" s="42">
        <v>0.002977</v>
      </c>
      <c r="D6" s="42">
        <v>67.308783</v>
      </c>
      <c r="E6" s="42">
        <v>0</v>
      </c>
      <c r="F6" s="42">
        <v>0</v>
      </c>
      <c r="G6" s="42">
        <v>0</v>
      </c>
      <c r="H6" s="42">
        <v>0</v>
      </c>
      <c r="I6" s="42">
        <v>0</v>
      </c>
      <c r="J6" s="42">
        <v>0</v>
      </c>
      <c r="K6" s="42">
        <v>0</v>
      </c>
      <c r="L6" s="42">
        <v>0</v>
      </c>
    </row>
    <row r="7" spans="1:12" s="5" customFormat="1" ht="18" customHeight="1">
      <c r="A7" s="3" t="s">
        <v>106</v>
      </c>
      <c r="B7" s="42">
        <v>40.2037687</v>
      </c>
      <c r="C7" s="42">
        <v>0.0020953</v>
      </c>
      <c r="D7" s="42">
        <v>59.794136</v>
      </c>
      <c r="E7" s="42">
        <v>0</v>
      </c>
      <c r="F7" s="42">
        <v>0</v>
      </c>
      <c r="G7" s="42">
        <v>0</v>
      </c>
      <c r="H7" s="42">
        <v>0</v>
      </c>
      <c r="I7" s="42">
        <v>0</v>
      </c>
      <c r="J7" s="42">
        <v>0</v>
      </c>
      <c r="K7" s="42">
        <v>0</v>
      </c>
      <c r="L7" s="42">
        <v>0</v>
      </c>
    </row>
    <row r="8" spans="1:12" s="5" customFormat="1" ht="18" customHeight="1">
      <c r="A8" s="3" t="s">
        <v>107</v>
      </c>
      <c r="B8" s="42">
        <v>37.435722</v>
      </c>
      <c r="C8" s="42">
        <v>0.00132</v>
      </c>
      <c r="D8" s="42">
        <v>62.562957</v>
      </c>
      <c r="E8" s="42">
        <v>0</v>
      </c>
      <c r="F8" s="42">
        <v>0</v>
      </c>
      <c r="G8" s="42">
        <v>0</v>
      </c>
      <c r="H8" s="42">
        <v>0</v>
      </c>
      <c r="I8" s="42">
        <v>0</v>
      </c>
      <c r="J8" s="42">
        <v>0</v>
      </c>
      <c r="K8" s="42">
        <v>0</v>
      </c>
      <c r="L8" s="42">
        <v>0</v>
      </c>
    </row>
    <row r="9" spans="1:12" s="5" customFormat="1" ht="18" customHeight="1">
      <c r="A9" s="3" t="s">
        <v>108</v>
      </c>
      <c r="B9" s="42">
        <v>41.09980217</v>
      </c>
      <c r="C9" s="42">
        <v>0.001009312</v>
      </c>
      <c r="D9" s="42">
        <v>58.89918852</v>
      </c>
      <c r="E9" s="42">
        <v>0</v>
      </c>
      <c r="F9" s="42">
        <v>0</v>
      </c>
      <c r="G9" s="42">
        <v>0</v>
      </c>
      <c r="H9" s="42">
        <v>0</v>
      </c>
      <c r="I9" s="42">
        <v>0</v>
      </c>
      <c r="J9" s="42">
        <v>0</v>
      </c>
      <c r="K9" s="42">
        <v>0</v>
      </c>
      <c r="L9" s="42">
        <v>0</v>
      </c>
    </row>
    <row r="10" spans="1:12" s="5" customFormat="1" ht="18" customHeight="1">
      <c r="A10" s="3" t="s">
        <v>109</v>
      </c>
      <c r="B10" s="42">
        <v>41.46683081</v>
      </c>
      <c r="C10" s="42">
        <v>0.00084903</v>
      </c>
      <c r="D10" s="42">
        <v>58.53232016</v>
      </c>
      <c r="E10" s="42">
        <v>0</v>
      </c>
      <c r="F10" s="42">
        <v>0</v>
      </c>
      <c r="G10" s="42">
        <v>0</v>
      </c>
      <c r="H10" s="42">
        <v>0</v>
      </c>
      <c r="I10" s="42">
        <v>0</v>
      </c>
      <c r="J10" s="42">
        <v>0</v>
      </c>
      <c r="K10" s="42">
        <v>0</v>
      </c>
      <c r="L10" s="42">
        <v>0</v>
      </c>
    </row>
    <row r="11" spans="1:12" s="5" customFormat="1" ht="18" customHeight="1">
      <c r="A11" s="3" t="s">
        <v>110</v>
      </c>
      <c r="B11" s="42">
        <v>40.27100214</v>
      </c>
      <c r="C11" s="42">
        <v>0.000850174</v>
      </c>
      <c r="D11" s="42">
        <v>59.72814769</v>
      </c>
      <c r="E11" s="42">
        <v>0</v>
      </c>
      <c r="F11" s="42">
        <v>0</v>
      </c>
      <c r="G11" s="42">
        <v>0</v>
      </c>
      <c r="H11" s="42">
        <v>0</v>
      </c>
      <c r="I11" s="42">
        <v>0</v>
      </c>
      <c r="J11" s="42">
        <v>0</v>
      </c>
      <c r="K11" s="42">
        <v>0</v>
      </c>
      <c r="L11" s="42">
        <v>0</v>
      </c>
    </row>
    <row r="12" spans="1:12" s="5" customFormat="1" ht="18" customHeight="1">
      <c r="A12" s="3" t="s">
        <v>111</v>
      </c>
      <c r="B12" s="42">
        <v>37.98750206</v>
      </c>
      <c r="C12" s="42">
        <v>0.000791045</v>
      </c>
      <c r="D12" s="42">
        <v>62.01170689</v>
      </c>
      <c r="E12" s="42">
        <v>0</v>
      </c>
      <c r="F12" s="42">
        <v>0</v>
      </c>
      <c r="G12" s="42">
        <v>0</v>
      </c>
      <c r="H12" s="42">
        <v>0</v>
      </c>
      <c r="I12" s="42">
        <v>0</v>
      </c>
      <c r="J12" s="42">
        <v>0</v>
      </c>
      <c r="K12" s="42">
        <v>0</v>
      </c>
      <c r="L12" s="42">
        <v>0</v>
      </c>
    </row>
    <row r="13" spans="1:12" s="5" customFormat="1" ht="18" customHeight="1">
      <c r="A13" s="3" t="s">
        <v>112</v>
      </c>
      <c r="B13" s="42">
        <v>36.44548829</v>
      </c>
      <c r="C13" s="42">
        <v>0.000589874</v>
      </c>
      <c r="D13" s="42">
        <v>63.55392184</v>
      </c>
      <c r="E13" s="42">
        <v>0</v>
      </c>
      <c r="F13" s="42">
        <v>0</v>
      </c>
      <c r="G13" s="42">
        <v>0</v>
      </c>
      <c r="H13" s="42">
        <v>0</v>
      </c>
      <c r="I13" s="42">
        <v>0</v>
      </c>
      <c r="J13" s="42">
        <v>0</v>
      </c>
      <c r="K13" s="42">
        <v>0</v>
      </c>
      <c r="L13" s="42">
        <v>0</v>
      </c>
    </row>
    <row r="14" spans="1:12" s="5" customFormat="1" ht="18" customHeight="1">
      <c r="A14" s="3" t="s">
        <v>115</v>
      </c>
      <c r="B14" s="42">
        <v>35.1146632</v>
      </c>
      <c r="C14" s="42">
        <v>0.000490943</v>
      </c>
      <c r="D14" s="42">
        <v>64.88484586</v>
      </c>
      <c r="E14" s="42">
        <v>0</v>
      </c>
      <c r="F14" s="42">
        <v>0</v>
      </c>
      <c r="G14" s="42">
        <v>0</v>
      </c>
      <c r="H14" s="42">
        <v>0</v>
      </c>
      <c r="I14" s="42">
        <v>0</v>
      </c>
      <c r="J14" s="42">
        <v>0</v>
      </c>
      <c r="K14" s="42">
        <v>0</v>
      </c>
      <c r="L14" s="42">
        <v>0</v>
      </c>
    </row>
    <row r="15" spans="1:12" s="5" customFormat="1" ht="18" customHeight="1">
      <c r="A15" s="3" t="s">
        <v>116</v>
      </c>
      <c r="B15" s="42">
        <v>34.69635366</v>
      </c>
      <c r="C15" s="42">
        <v>0.000369222</v>
      </c>
      <c r="D15" s="42">
        <v>65.30327711</v>
      </c>
      <c r="E15" s="42">
        <v>0</v>
      </c>
      <c r="F15" s="42">
        <v>0</v>
      </c>
      <c r="G15" s="42">
        <v>0</v>
      </c>
      <c r="H15" s="42">
        <v>0</v>
      </c>
      <c r="I15" s="42">
        <v>0</v>
      </c>
      <c r="J15" s="42">
        <v>0</v>
      </c>
      <c r="K15" s="42">
        <v>0</v>
      </c>
      <c r="L15" s="42">
        <v>0</v>
      </c>
    </row>
    <row r="16" spans="1:12" s="5" customFormat="1" ht="18" customHeight="1">
      <c r="A16" s="3" t="s">
        <v>114</v>
      </c>
      <c r="B16" s="42">
        <v>39.92045896</v>
      </c>
      <c r="C16" s="42">
        <v>0.000432816</v>
      </c>
      <c r="D16" s="42">
        <v>60.07910822</v>
      </c>
      <c r="E16" s="42">
        <v>0</v>
      </c>
      <c r="F16" s="42">
        <v>0</v>
      </c>
      <c r="G16" s="42">
        <v>0</v>
      </c>
      <c r="H16" s="42">
        <v>0</v>
      </c>
      <c r="I16" s="42">
        <v>0</v>
      </c>
      <c r="J16" s="42">
        <v>0</v>
      </c>
      <c r="K16" s="42">
        <v>0</v>
      </c>
      <c r="L16" s="42">
        <v>0</v>
      </c>
    </row>
    <row r="17" spans="1:12" s="5" customFormat="1" ht="18" customHeight="1">
      <c r="A17" s="3" t="s">
        <v>113</v>
      </c>
      <c r="B17" s="42">
        <v>52.15931054</v>
      </c>
      <c r="C17" s="42">
        <v>0.000542939</v>
      </c>
      <c r="D17" s="42">
        <v>47.84014652</v>
      </c>
      <c r="E17" s="42">
        <v>0</v>
      </c>
      <c r="F17" s="42">
        <v>0</v>
      </c>
      <c r="G17" s="42">
        <v>0</v>
      </c>
      <c r="H17" s="42">
        <v>0</v>
      </c>
      <c r="I17" s="42">
        <v>0</v>
      </c>
      <c r="J17" s="42">
        <v>0</v>
      </c>
      <c r="K17" s="42">
        <v>0</v>
      </c>
      <c r="L17" s="42">
        <v>0</v>
      </c>
    </row>
    <row r="18" spans="1:4" s="5" customFormat="1" ht="14.25" customHeight="1">
      <c r="A18" s="551" t="s">
        <v>732</v>
      </c>
      <c r="B18" s="551"/>
      <c r="C18" s="551"/>
      <c r="D18" s="551"/>
    </row>
    <row r="19" spans="1:4" s="5" customFormat="1" ht="13.5" customHeight="1">
      <c r="A19" s="551" t="s">
        <v>247</v>
      </c>
      <c r="B19" s="551"/>
      <c r="C19" s="551"/>
      <c r="D19" s="551"/>
    </row>
    <row r="20" s="5" customFormat="1" ht="27.75" customHeight="1"/>
  </sheetData>
  <sheetProtection/>
  <mergeCells count="4">
    <mergeCell ref="A1:K1"/>
    <mergeCell ref="A2:K2"/>
    <mergeCell ref="A18:D18"/>
    <mergeCell ref="A19:D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F29" sqref="F29"/>
    </sheetView>
  </sheetViews>
  <sheetFormatPr defaultColWidth="9.140625" defaultRowHeight="12.75"/>
  <cols>
    <col min="1" max="11" width="14.7109375" style="0" bestFit="1" customWidth="1"/>
    <col min="12" max="12" width="15.00390625" style="0" bestFit="1" customWidth="1"/>
    <col min="13" max="13" width="4.7109375" style="0" bestFit="1" customWidth="1"/>
  </cols>
  <sheetData>
    <row r="1" spans="1:12" ht="16.5" customHeight="1">
      <c r="A1" s="552" t="s">
        <v>19</v>
      </c>
      <c r="B1" s="552"/>
      <c r="C1" s="552"/>
      <c r="D1" s="552"/>
      <c r="E1" s="552"/>
      <c r="F1" s="552"/>
      <c r="G1" s="552"/>
      <c r="H1" s="552"/>
      <c r="I1" s="552"/>
      <c r="J1" s="552"/>
      <c r="K1" s="552"/>
      <c r="L1" s="552"/>
    </row>
    <row r="2" spans="1:12" s="5" customFormat="1" ht="15" customHeight="1">
      <c r="A2" s="502" t="s">
        <v>127</v>
      </c>
      <c r="B2" s="494" t="s">
        <v>189</v>
      </c>
      <c r="C2" s="604" t="s">
        <v>498</v>
      </c>
      <c r="D2" s="605"/>
      <c r="E2" s="555" t="s">
        <v>499</v>
      </c>
      <c r="F2" s="583"/>
      <c r="G2" s="583"/>
      <c r="H2" s="556"/>
      <c r="I2" s="604" t="s">
        <v>99</v>
      </c>
      <c r="J2" s="605"/>
      <c r="K2" s="608" t="s">
        <v>500</v>
      </c>
      <c r="L2" s="609"/>
    </row>
    <row r="3" spans="1:12" s="5" customFormat="1" ht="15" customHeight="1">
      <c r="A3" s="503"/>
      <c r="B3" s="595"/>
      <c r="C3" s="606"/>
      <c r="D3" s="607"/>
      <c r="E3" s="555" t="s">
        <v>458</v>
      </c>
      <c r="F3" s="556"/>
      <c r="G3" s="555" t="s">
        <v>459</v>
      </c>
      <c r="H3" s="556"/>
      <c r="I3" s="606"/>
      <c r="J3" s="607"/>
      <c r="K3" s="610"/>
      <c r="L3" s="611"/>
    </row>
    <row r="4" spans="1:12" s="5" customFormat="1" ht="27" customHeight="1">
      <c r="A4" s="504"/>
      <c r="B4" s="495"/>
      <c r="C4" s="20" t="s">
        <v>501</v>
      </c>
      <c r="D4" s="23" t="s">
        <v>192</v>
      </c>
      <c r="E4" s="20" t="s">
        <v>501</v>
      </c>
      <c r="F4" s="23" t="s">
        <v>192</v>
      </c>
      <c r="G4" s="20" t="s">
        <v>502</v>
      </c>
      <c r="H4" s="23" t="s">
        <v>192</v>
      </c>
      <c r="I4" s="20" t="s">
        <v>501</v>
      </c>
      <c r="J4" s="23" t="s">
        <v>192</v>
      </c>
      <c r="K4" s="20" t="s">
        <v>502</v>
      </c>
      <c r="L4" s="67" t="s">
        <v>503</v>
      </c>
    </row>
    <row r="5" spans="1:12" s="5" customFormat="1" ht="18" customHeight="1">
      <c r="A5" s="3" t="s">
        <v>28</v>
      </c>
      <c r="B5" s="11">
        <v>243</v>
      </c>
      <c r="C5" s="37">
        <v>456884165</v>
      </c>
      <c r="D5" s="34">
        <v>3206488.5555</v>
      </c>
      <c r="E5" s="37">
        <v>241869262</v>
      </c>
      <c r="F5" s="34">
        <v>1719119.8917</v>
      </c>
      <c r="G5" s="37">
        <v>353698730</v>
      </c>
      <c r="H5" s="34">
        <v>2426665.9497</v>
      </c>
      <c r="I5" s="64">
        <v>1052452157</v>
      </c>
      <c r="J5" s="34">
        <v>7352274.3969</v>
      </c>
      <c r="K5" s="34">
        <v>712162</v>
      </c>
      <c r="L5" s="21">
        <v>4929.40309986</v>
      </c>
    </row>
    <row r="6" spans="1:12" s="5" customFormat="1" ht="18" customHeight="1">
      <c r="A6" s="3" t="s">
        <v>29</v>
      </c>
      <c r="B6" s="11">
        <v>243</v>
      </c>
      <c r="C6" s="37">
        <v>400927037</v>
      </c>
      <c r="D6" s="34">
        <v>2852910.86</v>
      </c>
      <c r="E6" s="37">
        <v>214693422</v>
      </c>
      <c r="F6" s="34">
        <v>1538428.304</v>
      </c>
      <c r="G6" s="37">
        <v>328897100</v>
      </c>
      <c r="H6" s="34">
        <v>2291934.592</v>
      </c>
      <c r="I6" s="37">
        <v>944517559</v>
      </c>
      <c r="J6" s="34">
        <v>6683273.756</v>
      </c>
      <c r="K6" s="34">
        <v>2288248</v>
      </c>
      <c r="L6" s="21">
        <v>17251.47</v>
      </c>
    </row>
    <row r="7" spans="1:12" s="5" customFormat="1" ht="18" customHeight="1">
      <c r="A7" s="3" t="s">
        <v>105</v>
      </c>
      <c r="B7" s="11">
        <v>18</v>
      </c>
      <c r="C7" s="37">
        <v>28454552</v>
      </c>
      <c r="D7" s="34">
        <v>198227.2494</v>
      </c>
      <c r="E7" s="37">
        <v>27648067</v>
      </c>
      <c r="F7" s="34">
        <v>196542.5117</v>
      </c>
      <c r="G7" s="37">
        <v>27200048</v>
      </c>
      <c r="H7" s="34">
        <v>185922.5242</v>
      </c>
      <c r="I7" s="37">
        <v>83302667</v>
      </c>
      <c r="J7" s="34">
        <v>580692.2853</v>
      </c>
      <c r="K7" s="34">
        <v>1277029</v>
      </c>
      <c r="L7" s="21">
        <v>8920.27</v>
      </c>
    </row>
    <row r="8" spans="1:12" s="5" customFormat="1" ht="18" customHeight="1">
      <c r="A8" s="3" t="s">
        <v>106</v>
      </c>
      <c r="B8" s="11">
        <v>22</v>
      </c>
      <c r="C8" s="37">
        <v>35294048</v>
      </c>
      <c r="D8" s="34">
        <v>246818.3478</v>
      </c>
      <c r="E8" s="37">
        <v>27358009</v>
      </c>
      <c r="F8" s="34">
        <v>195649.2688</v>
      </c>
      <c r="G8" s="37">
        <v>30577868</v>
      </c>
      <c r="H8" s="34">
        <v>209873.5104</v>
      </c>
      <c r="I8" s="37">
        <v>93229925</v>
      </c>
      <c r="J8" s="34">
        <v>652341.127</v>
      </c>
      <c r="K8" s="34">
        <v>557625</v>
      </c>
      <c r="L8" s="21">
        <v>3889.017697</v>
      </c>
    </row>
    <row r="9" spans="1:12" s="5" customFormat="1" ht="18" customHeight="1">
      <c r="A9" s="3" t="s">
        <v>107</v>
      </c>
      <c r="B9" s="11">
        <v>19</v>
      </c>
      <c r="C9" s="37">
        <v>30204517</v>
      </c>
      <c r="D9" s="34">
        <v>210192.6619</v>
      </c>
      <c r="E9" s="37">
        <v>26415484</v>
      </c>
      <c r="F9" s="34">
        <v>186472.4587</v>
      </c>
      <c r="G9" s="37">
        <v>27135830</v>
      </c>
      <c r="H9" s="34">
        <v>186377.6725</v>
      </c>
      <c r="I9" s="37">
        <v>83755831</v>
      </c>
      <c r="J9" s="34">
        <v>583042.7931</v>
      </c>
      <c r="K9" s="34">
        <v>668347</v>
      </c>
      <c r="L9" s="21">
        <v>4605.84478869</v>
      </c>
    </row>
    <row r="10" spans="1:12" s="5" customFormat="1" ht="18" customHeight="1">
      <c r="A10" s="3" t="s">
        <v>108</v>
      </c>
      <c r="B10" s="11">
        <v>23</v>
      </c>
      <c r="C10" s="37">
        <v>30160271</v>
      </c>
      <c r="D10" s="34">
        <v>207890.7047</v>
      </c>
      <c r="E10" s="37">
        <v>28456799</v>
      </c>
      <c r="F10" s="34">
        <v>199479.7289</v>
      </c>
      <c r="G10" s="37">
        <v>32530362</v>
      </c>
      <c r="H10" s="34">
        <v>221665.1463</v>
      </c>
      <c r="I10" s="37">
        <v>91147432</v>
      </c>
      <c r="J10" s="34">
        <v>629035.5799</v>
      </c>
      <c r="K10" s="34">
        <v>556310</v>
      </c>
      <c r="L10" s="21">
        <v>3832.66986626</v>
      </c>
    </row>
    <row r="11" spans="1:12" s="5" customFormat="1" ht="18" customHeight="1">
      <c r="A11" s="3" t="s">
        <v>109</v>
      </c>
      <c r="B11" s="11">
        <v>20</v>
      </c>
      <c r="C11" s="37">
        <v>36524837</v>
      </c>
      <c r="D11" s="34">
        <v>260351.303</v>
      </c>
      <c r="E11" s="37">
        <v>12295963</v>
      </c>
      <c r="F11" s="21">
        <v>88754.3427</v>
      </c>
      <c r="G11" s="37">
        <v>39413761</v>
      </c>
      <c r="H11" s="34">
        <v>275205.0593</v>
      </c>
      <c r="I11" s="37">
        <v>88234561</v>
      </c>
      <c r="J11" s="34">
        <v>624310.705</v>
      </c>
      <c r="K11" s="34">
        <v>1325358</v>
      </c>
      <c r="L11" s="21">
        <v>9508.963041</v>
      </c>
    </row>
    <row r="12" spans="1:12" s="5" customFormat="1" ht="18" customHeight="1">
      <c r="A12" s="3" t="s">
        <v>110</v>
      </c>
      <c r="B12" s="11">
        <v>19</v>
      </c>
      <c r="C12" s="37">
        <v>34900374</v>
      </c>
      <c r="D12" s="34">
        <v>249417.3656</v>
      </c>
      <c r="E12" s="37">
        <v>17728503</v>
      </c>
      <c r="F12" s="34">
        <v>128835.3407</v>
      </c>
      <c r="G12" s="37">
        <v>29335334</v>
      </c>
      <c r="H12" s="34">
        <v>206385.704</v>
      </c>
      <c r="I12" s="37">
        <v>81964211</v>
      </c>
      <c r="J12" s="34">
        <v>584638.4103</v>
      </c>
      <c r="K12" s="34">
        <v>816069</v>
      </c>
      <c r="L12" s="21">
        <v>5770.146769</v>
      </c>
    </row>
    <row r="13" spans="1:12" s="5" customFormat="1" ht="18" customHeight="1">
      <c r="A13" s="3" t="s">
        <v>111</v>
      </c>
      <c r="B13" s="11">
        <v>20</v>
      </c>
      <c r="C13" s="37">
        <v>30118819</v>
      </c>
      <c r="D13" s="34">
        <v>214417.0864</v>
      </c>
      <c r="E13" s="37">
        <v>18462499</v>
      </c>
      <c r="F13" s="34">
        <v>133561.8475</v>
      </c>
      <c r="G13" s="37">
        <v>25520416</v>
      </c>
      <c r="H13" s="34">
        <v>178628.7242</v>
      </c>
      <c r="I13" s="37">
        <v>74101734</v>
      </c>
      <c r="J13" s="34">
        <v>526607.6581</v>
      </c>
      <c r="K13" s="34">
        <v>1015116</v>
      </c>
      <c r="L13" s="21">
        <v>7190.08</v>
      </c>
    </row>
    <row r="14" spans="1:12" s="5" customFormat="1" ht="18" customHeight="1">
      <c r="A14" s="3" t="s">
        <v>112</v>
      </c>
      <c r="B14" s="11">
        <v>20</v>
      </c>
      <c r="C14" s="37">
        <v>30090026</v>
      </c>
      <c r="D14" s="34">
        <v>215403.7598</v>
      </c>
      <c r="E14" s="37">
        <v>18361245</v>
      </c>
      <c r="F14" s="34">
        <v>133179.9654</v>
      </c>
      <c r="G14" s="37">
        <v>27638353</v>
      </c>
      <c r="H14" s="34">
        <v>194741.5066</v>
      </c>
      <c r="I14" s="37">
        <v>76089624</v>
      </c>
      <c r="J14" s="34">
        <v>543325.2318</v>
      </c>
      <c r="K14" s="34">
        <v>1449772</v>
      </c>
      <c r="L14" s="21">
        <v>10395.32374308</v>
      </c>
    </row>
    <row r="15" spans="1:12" s="5" customFormat="1" ht="18" customHeight="1">
      <c r="A15" s="3" t="s">
        <v>115</v>
      </c>
      <c r="B15" s="11">
        <v>21</v>
      </c>
      <c r="C15" s="37">
        <v>32852255</v>
      </c>
      <c r="D15" s="34">
        <v>234172.0333</v>
      </c>
      <c r="E15" s="37">
        <v>14896674</v>
      </c>
      <c r="F15" s="34">
        <v>108131.0794</v>
      </c>
      <c r="G15" s="37">
        <v>31661546</v>
      </c>
      <c r="H15" s="34">
        <v>222388.4808</v>
      </c>
      <c r="I15" s="37">
        <v>79410475</v>
      </c>
      <c r="J15" s="34">
        <v>564691.5935</v>
      </c>
      <c r="K15" s="34">
        <v>968427</v>
      </c>
      <c r="L15" s="21">
        <v>6911.21071155</v>
      </c>
    </row>
    <row r="16" spans="1:12" s="5" customFormat="1" ht="18" customHeight="1">
      <c r="A16" s="3" t="s">
        <v>116</v>
      </c>
      <c r="B16" s="11">
        <v>23</v>
      </c>
      <c r="C16" s="37">
        <v>35579262</v>
      </c>
      <c r="D16" s="34">
        <v>254227.5134</v>
      </c>
      <c r="E16" s="37">
        <v>11482629</v>
      </c>
      <c r="F16" s="21">
        <v>83242.8133</v>
      </c>
      <c r="G16" s="37">
        <v>20706400</v>
      </c>
      <c r="H16" s="34">
        <v>145315.9902</v>
      </c>
      <c r="I16" s="37">
        <v>67768291</v>
      </c>
      <c r="J16" s="34">
        <v>482786.3169</v>
      </c>
      <c r="K16" s="34">
        <v>1248620</v>
      </c>
      <c r="L16" s="21">
        <v>8937.61426207</v>
      </c>
    </row>
    <row r="17" spans="1:12" s="5" customFormat="1" ht="18" customHeight="1">
      <c r="A17" s="3" t="s">
        <v>114</v>
      </c>
      <c r="B17" s="11">
        <v>18</v>
      </c>
      <c r="C17" s="37">
        <v>34713073</v>
      </c>
      <c r="D17" s="34">
        <v>248740.3546</v>
      </c>
      <c r="E17" s="34">
        <v>9584440</v>
      </c>
      <c r="F17" s="21">
        <v>69557.5767</v>
      </c>
      <c r="G17" s="37">
        <v>17290991</v>
      </c>
      <c r="H17" s="34">
        <v>121697.7235</v>
      </c>
      <c r="I17" s="37">
        <v>61588504</v>
      </c>
      <c r="J17" s="34">
        <v>439995.6548</v>
      </c>
      <c r="K17" s="34">
        <v>2195620</v>
      </c>
      <c r="L17" s="21">
        <v>15851.50812437</v>
      </c>
    </row>
    <row r="18" spans="1:12" s="5" customFormat="1" ht="18" customHeight="1">
      <c r="A18" s="3" t="s">
        <v>113</v>
      </c>
      <c r="B18" s="11">
        <v>20</v>
      </c>
      <c r="C18" s="37">
        <v>42035003</v>
      </c>
      <c r="D18" s="34">
        <v>313052.48</v>
      </c>
      <c r="E18" s="34">
        <v>2003110</v>
      </c>
      <c r="F18" s="21">
        <v>15021.37</v>
      </c>
      <c r="G18" s="37">
        <v>19886191</v>
      </c>
      <c r="H18" s="34">
        <v>143732.55</v>
      </c>
      <c r="I18" s="37">
        <v>63924304</v>
      </c>
      <c r="J18" s="34">
        <v>471806.4</v>
      </c>
      <c r="K18" s="34">
        <v>2288248</v>
      </c>
      <c r="L18" s="21">
        <v>17251.47</v>
      </c>
    </row>
    <row r="19" spans="1:12" s="5" customFormat="1" ht="15" customHeight="1">
      <c r="A19" s="492" t="s">
        <v>732</v>
      </c>
      <c r="B19" s="492"/>
      <c r="C19" s="492"/>
      <c r="D19" s="492"/>
      <c r="E19" s="492"/>
      <c r="F19" s="492"/>
      <c r="G19" s="492"/>
      <c r="H19" s="492"/>
      <c r="I19" s="492"/>
      <c r="J19" s="492"/>
      <c r="K19" s="492"/>
      <c r="L19" s="492"/>
    </row>
    <row r="20" spans="1:12" s="5" customFormat="1" ht="13.5" customHeight="1">
      <c r="A20" s="492" t="s">
        <v>504</v>
      </c>
      <c r="B20" s="492"/>
      <c r="C20" s="492"/>
      <c r="D20" s="492"/>
      <c r="E20" s="492"/>
      <c r="F20" s="492"/>
      <c r="G20" s="492"/>
      <c r="H20" s="492"/>
      <c r="I20" s="492"/>
      <c r="J20" s="492"/>
      <c r="K20" s="492"/>
      <c r="L20" s="492"/>
    </row>
    <row r="21" s="5" customFormat="1" ht="26.25" customHeight="1"/>
  </sheetData>
  <sheetProtection/>
  <mergeCells count="11">
    <mergeCell ref="A19:L19"/>
    <mergeCell ref="A20:L20"/>
    <mergeCell ref="A1:L1"/>
    <mergeCell ref="A2:A4"/>
    <mergeCell ref="B2:B4"/>
    <mergeCell ref="C2:D3"/>
    <mergeCell ref="E2:H2"/>
    <mergeCell ref="I2:J3"/>
    <mergeCell ref="K2:L3"/>
    <mergeCell ref="E3:F3"/>
    <mergeCell ref="G3:H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K7" sqref="K7:K14"/>
    </sheetView>
  </sheetViews>
  <sheetFormatPr defaultColWidth="9.140625" defaultRowHeight="12.75"/>
  <cols>
    <col min="1" max="1" width="9.421875" style="0" bestFit="1" customWidth="1"/>
    <col min="2" max="2" width="7.7109375" style="0" bestFit="1" customWidth="1"/>
    <col min="3" max="8" width="12.140625" style="0" bestFit="1" customWidth="1"/>
    <col min="9" max="9" width="14.140625" style="0" bestFit="1" customWidth="1"/>
    <col min="10" max="11" width="12.140625" style="0" bestFit="1" customWidth="1"/>
    <col min="12" max="12" width="10.7109375" style="0" bestFit="1" customWidth="1"/>
    <col min="13" max="13" width="6.00390625" style="0" bestFit="1" customWidth="1"/>
  </cols>
  <sheetData>
    <row r="1" spans="1:12" ht="15.75" customHeight="1">
      <c r="A1" s="552" t="s">
        <v>20</v>
      </c>
      <c r="B1" s="552"/>
      <c r="C1" s="552"/>
      <c r="D1" s="552"/>
      <c r="E1" s="552"/>
      <c r="F1" s="552"/>
      <c r="G1" s="552"/>
      <c r="H1" s="552"/>
      <c r="I1" s="552"/>
      <c r="J1" s="552"/>
      <c r="K1" s="552"/>
      <c r="L1" s="552"/>
    </row>
    <row r="2" spans="1:12" s="5" customFormat="1" ht="25.5" customHeight="1">
      <c r="A2" s="572" t="s">
        <v>452</v>
      </c>
      <c r="B2" s="572" t="s">
        <v>505</v>
      </c>
      <c r="C2" s="548" t="s">
        <v>498</v>
      </c>
      <c r="D2" s="549"/>
      <c r="E2" s="548" t="s">
        <v>506</v>
      </c>
      <c r="F2" s="613"/>
      <c r="G2" s="613"/>
      <c r="H2" s="549"/>
      <c r="I2" s="548" t="s">
        <v>99</v>
      </c>
      <c r="J2" s="549"/>
      <c r="K2" s="614" t="s">
        <v>507</v>
      </c>
      <c r="L2" s="615"/>
    </row>
    <row r="3" spans="1:12" s="5" customFormat="1" ht="18" customHeight="1">
      <c r="A3" s="612"/>
      <c r="B3" s="612"/>
      <c r="C3" s="616" t="s">
        <v>460</v>
      </c>
      <c r="D3" s="618" t="s">
        <v>461</v>
      </c>
      <c r="E3" s="548" t="s">
        <v>458</v>
      </c>
      <c r="F3" s="549"/>
      <c r="G3" s="548" t="s">
        <v>459</v>
      </c>
      <c r="H3" s="549"/>
      <c r="I3" s="572" t="s">
        <v>502</v>
      </c>
      <c r="J3" s="574" t="s">
        <v>192</v>
      </c>
      <c r="K3" s="616" t="s">
        <v>460</v>
      </c>
      <c r="L3" s="618" t="s">
        <v>508</v>
      </c>
    </row>
    <row r="4" spans="1:12" s="5" customFormat="1" ht="24" customHeight="1">
      <c r="A4" s="573"/>
      <c r="B4" s="573"/>
      <c r="C4" s="617"/>
      <c r="D4" s="619"/>
      <c r="E4" s="68" t="s">
        <v>460</v>
      </c>
      <c r="F4" s="69" t="s">
        <v>461</v>
      </c>
      <c r="G4" s="68" t="s">
        <v>460</v>
      </c>
      <c r="H4" s="69" t="s">
        <v>461</v>
      </c>
      <c r="I4" s="573"/>
      <c r="J4" s="575"/>
      <c r="K4" s="617"/>
      <c r="L4" s="619"/>
    </row>
    <row r="5" spans="1:12" s="5" customFormat="1" ht="18" customHeight="1">
      <c r="A5" s="3" t="s">
        <v>28</v>
      </c>
      <c r="B5" s="11">
        <v>243</v>
      </c>
      <c r="C5" s="37">
        <v>650024870</v>
      </c>
      <c r="D5" s="34">
        <v>4654927.074</v>
      </c>
      <c r="E5" s="37">
        <v>275919964</v>
      </c>
      <c r="F5" s="34">
        <v>1956019.651</v>
      </c>
      <c r="G5" s="37">
        <v>272439387</v>
      </c>
      <c r="H5" s="34">
        <v>1907404.517</v>
      </c>
      <c r="I5" s="64">
        <v>1198384221</v>
      </c>
      <c r="J5" s="34">
        <v>8518351.243</v>
      </c>
      <c r="K5" s="34">
        <v>4205566</v>
      </c>
      <c r="L5" s="21">
        <v>29351.44645</v>
      </c>
    </row>
    <row r="6" spans="1:12" s="5" customFormat="1" ht="18" customHeight="1">
      <c r="A6" s="3" t="s">
        <v>29</v>
      </c>
      <c r="B6" s="11">
        <v>243</v>
      </c>
      <c r="C6" s="37">
        <v>660128849</v>
      </c>
      <c r="D6" s="34">
        <v>4806639.44</v>
      </c>
      <c r="E6" s="37">
        <v>352374185</v>
      </c>
      <c r="F6" s="34">
        <v>2520679.83</v>
      </c>
      <c r="G6" s="37">
        <v>327759150</v>
      </c>
      <c r="H6" s="34">
        <v>2327074.499</v>
      </c>
      <c r="I6" s="64">
        <v>1340262184</v>
      </c>
      <c r="J6" s="34">
        <v>9654393.768</v>
      </c>
      <c r="K6" s="34">
        <v>6826565</v>
      </c>
      <c r="L6" s="21">
        <v>51810.07977</v>
      </c>
    </row>
    <row r="7" spans="1:12" s="5" customFormat="1" ht="18" customHeight="1">
      <c r="A7" s="3" t="s">
        <v>105</v>
      </c>
      <c r="B7" s="11">
        <v>18</v>
      </c>
      <c r="C7" s="37">
        <v>50944880</v>
      </c>
      <c r="D7" s="34">
        <v>361284.8975</v>
      </c>
      <c r="E7" s="37">
        <v>25110750</v>
      </c>
      <c r="F7" s="34">
        <v>175702.5579</v>
      </c>
      <c r="G7" s="37">
        <v>25140409</v>
      </c>
      <c r="H7" s="34">
        <v>174367.6292</v>
      </c>
      <c r="I7" s="37">
        <v>101196039</v>
      </c>
      <c r="J7" s="34">
        <v>711355.0846</v>
      </c>
      <c r="K7" s="34">
        <v>5062681</v>
      </c>
      <c r="L7" s="21">
        <v>35527.74386</v>
      </c>
    </row>
    <row r="8" spans="1:12" s="5" customFormat="1" ht="18" customHeight="1">
      <c r="A8" s="3" t="s">
        <v>106</v>
      </c>
      <c r="B8" s="11">
        <v>22</v>
      </c>
      <c r="C8" s="37">
        <v>50089498</v>
      </c>
      <c r="D8" s="34">
        <v>356765.7962</v>
      </c>
      <c r="E8" s="37">
        <v>24120864</v>
      </c>
      <c r="F8" s="34">
        <v>169848.1084</v>
      </c>
      <c r="G8" s="37">
        <v>22465601</v>
      </c>
      <c r="H8" s="34">
        <v>156645.4095</v>
      </c>
      <c r="I8" s="37">
        <v>96675963</v>
      </c>
      <c r="J8" s="34">
        <v>683259.3141</v>
      </c>
      <c r="K8" s="34">
        <v>3408947</v>
      </c>
      <c r="L8" s="21">
        <v>24031.5784</v>
      </c>
    </row>
    <row r="9" spans="1:12" s="5" customFormat="1" ht="18" customHeight="1">
      <c r="A9" s="3" t="s">
        <v>107</v>
      </c>
      <c r="B9" s="11">
        <v>19</v>
      </c>
      <c r="C9" s="37">
        <v>42625152</v>
      </c>
      <c r="D9" s="34">
        <v>301754.8766</v>
      </c>
      <c r="E9" s="37">
        <v>22324466</v>
      </c>
      <c r="F9" s="34">
        <v>156027.6505</v>
      </c>
      <c r="G9" s="37">
        <v>19192566</v>
      </c>
      <c r="H9" s="34">
        <v>133346.583</v>
      </c>
      <c r="I9" s="37">
        <v>84142184</v>
      </c>
      <c r="J9" s="34">
        <v>591129.1101</v>
      </c>
      <c r="K9" s="34">
        <v>4038522</v>
      </c>
      <c r="L9" s="21">
        <v>28128.05968</v>
      </c>
    </row>
    <row r="10" spans="1:12" s="5" customFormat="1" ht="18" customHeight="1">
      <c r="A10" s="3" t="s">
        <v>108</v>
      </c>
      <c r="B10" s="11">
        <v>23</v>
      </c>
      <c r="C10" s="37">
        <v>44798629</v>
      </c>
      <c r="D10" s="34">
        <v>314638.3649</v>
      </c>
      <c r="E10" s="37">
        <v>24239861</v>
      </c>
      <c r="F10" s="34">
        <v>167847.0133</v>
      </c>
      <c r="G10" s="37">
        <v>22430821</v>
      </c>
      <c r="H10" s="34">
        <v>154428.7298</v>
      </c>
      <c r="I10" s="37">
        <v>91469311</v>
      </c>
      <c r="J10" s="34">
        <v>636914.1079</v>
      </c>
      <c r="K10" s="34">
        <v>4229331</v>
      </c>
      <c r="L10" s="21">
        <v>29347.37755</v>
      </c>
    </row>
    <row r="11" spans="1:12" s="5" customFormat="1" ht="18" customHeight="1">
      <c r="A11" s="3" t="s">
        <v>109</v>
      </c>
      <c r="B11" s="11">
        <v>20</v>
      </c>
      <c r="C11" s="37">
        <v>67172392</v>
      </c>
      <c r="D11" s="34">
        <v>483914.3391</v>
      </c>
      <c r="E11" s="37">
        <v>35094227</v>
      </c>
      <c r="F11" s="34">
        <v>251280.6629</v>
      </c>
      <c r="G11" s="37">
        <v>41158636</v>
      </c>
      <c r="H11" s="34">
        <v>291829.8734</v>
      </c>
      <c r="I11" s="37">
        <v>143425255</v>
      </c>
      <c r="J11" s="34">
        <v>1027024.875</v>
      </c>
      <c r="K11" s="34">
        <v>5462090</v>
      </c>
      <c r="L11" s="21">
        <v>39319.42488</v>
      </c>
    </row>
    <row r="12" spans="1:12" s="5" customFormat="1" ht="18" customHeight="1">
      <c r="A12" s="3" t="s">
        <v>110</v>
      </c>
      <c r="B12" s="11">
        <v>19</v>
      </c>
      <c r="C12" s="37">
        <v>55025427</v>
      </c>
      <c r="D12" s="34">
        <v>400609.0999</v>
      </c>
      <c r="E12" s="37">
        <v>35452602</v>
      </c>
      <c r="F12" s="34">
        <v>254831.1086</v>
      </c>
      <c r="G12" s="37">
        <v>31423852</v>
      </c>
      <c r="H12" s="34">
        <v>224387.8574</v>
      </c>
      <c r="I12" s="37">
        <v>121901881</v>
      </c>
      <c r="J12" s="34">
        <v>879828.0658</v>
      </c>
      <c r="K12" s="34">
        <v>4507511</v>
      </c>
      <c r="L12" s="21">
        <v>32107.18317</v>
      </c>
    </row>
    <row r="13" spans="1:12" s="5" customFormat="1" ht="18" customHeight="1">
      <c r="A13" s="3" t="s">
        <v>111</v>
      </c>
      <c r="B13" s="11">
        <v>20</v>
      </c>
      <c r="C13" s="37">
        <v>46093630</v>
      </c>
      <c r="D13" s="34">
        <v>337992.2663</v>
      </c>
      <c r="E13" s="37">
        <v>26943765</v>
      </c>
      <c r="F13" s="34">
        <v>192646.7764</v>
      </c>
      <c r="G13" s="37">
        <v>23663785</v>
      </c>
      <c r="H13" s="34">
        <v>168193.4652</v>
      </c>
      <c r="I13" s="37">
        <v>96701180</v>
      </c>
      <c r="J13" s="34">
        <v>698832.5079</v>
      </c>
      <c r="K13" s="34">
        <v>4385127</v>
      </c>
      <c r="L13" s="21">
        <v>31446.78716</v>
      </c>
    </row>
    <row r="14" spans="1:12" s="5" customFormat="1" ht="18" customHeight="1">
      <c r="A14" s="3" t="s">
        <v>112</v>
      </c>
      <c r="B14" s="11">
        <v>20</v>
      </c>
      <c r="C14" s="37">
        <v>48120373</v>
      </c>
      <c r="D14" s="34">
        <v>350792.8762</v>
      </c>
      <c r="E14" s="37">
        <v>28686693</v>
      </c>
      <c r="F14" s="34">
        <v>206089.5888</v>
      </c>
      <c r="G14" s="37">
        <v>28897881</v>
      </c>
      <c r="H14" s="34">
        <v>206544.4526</v>
      </c>
      <c r="I14" s="37">
        <v>105704947</v>
      </c>
      <c r="J14" s="34">
        <v>763426.9176</v>
      </c>
      <c r="K14" s="34">
        <v>4587289</v>
      </c>
      <c r="L14" s="21">
        <v>33191.08619</v>
      </c>
    </row>
    <row r="15" spans="1:12" s="5" customFormat="1" ht="18" customHeight="1">
      <c r="A15" s="3" t="s">
        <v>115</v>
      </c>
      <c r="B15" s="11">
        <v>21</v>
      </c>
      <c r="C15" s="37">
        <v>53486989</v>
      </c>
      <c r="D15" s="34">
        <v>392459.1493</v>
      </c>
      <c r="E15" s="37">
        <v>32819525</v>
      </c>
      <c r="F15" s="34">
        <v>235020.3498</v>
      </c>
      <c r="G15" s="37">
        <v>23913608</v>
      </c>
      <c r="H15" s="34">
        <v>170465.8838</v>
      </c>
      <c r="I15" s="37">
        <v>110220122</v>
      </c>
      <c r="J15" s="34">
        <v>797945.3829</v>
      </c>
      <c r="K15" s="34">
        <v>5017037</v>
      </c>
      <c r="L15" s="21">
        <v>36214.95522</v>
      </c>
    </row>
    <row r="16" spans="1:12" s="5" customFormat="1" ht="18" customHeight="1">
      <c r="A16" s="3" t="s">
        <v>116</v>
      </c>
      <c r="B16" s="11">
        <v>23</v>
      </c>
      <c r="C16" s="37">
        <v>52579066</v>
      </c>
      <c r="D16" s="34">
        <v>387121.9078</v>
      </c>
      <c r="E16" s="37">
        <v>34565558</v>
      </c>
      <c r="F16" s="34">
        <v>247998.1161</v>
      </c>
      <c r="G16" s="37">
        <v>29458673</v>
      </c>
      <c r="H16" s="34">
        <v>210323.0675</v>
      </c>
      <c r="I16" s="37">
        <v>116603297</v>
      </c>
      <c r="J16" s="34">
        <v>845443.0914</v>
      </c>
      <c r="K16" s="34">
        <v>4397541</v>
      </c>
      <c r="L16" s="21">
        <v>31777.46907</v>
      </c>
    </row>
    <row r="17" spans="1:12" s="5" customFormat="1" ht="18" customHeight="1">
      <c r="A17" s="3" t="s">
        <v>114</v>
      </c>
      <c r="B17" s="11">
        <v>18</v>
      </c>
      <c r="C17" s="37">
        <v>53836688</v>
      </c>
      <c r="D17" s="34">
        <v>397284.0566</v>
      </c>
      <c r="E17" s="37">
        <v>28294584</v>
      </c>
      <c r="F17" s="34">
        <v>203547.4464</v>
      </c>
      <c r="G17" s="37">
        <v>26149366</v>
      </c>
      <c r="H17" s="34">
        <v>187181.3259</v>
      </c>
      <c r="I17" s="37">
        <v>108280638</v>
      </c>
      <c r="J17" s="34">
        <v>788012.8289</v>
      </c>
      <c r="K17" s="34">
        <v>6370608</v>
      </c>
      <c r="L17" s="21">
        <v>46380.68562</v>
      </c>
    </row>
    <row r="18" spans="1:12" s="5" customFormat="1" ht="18" customHeight="1">
      <c r="A18" s="3" t="s">
        <v>113</v>
      </c>
      <c r="B18" s="11">
        <v>20</v>
      </c>
      <c r="C18" s="37">
        <v>95356125</v>
      </c>
      <c r="D18" s="34">
        <v>722021.8094</v>
      </c>
      <c r="E18" s="37">
        <v>34721290</v>
      </c>
      <c r="F18" s="34">
        <v>259840.451</v>
      </c>
      <c r="G18" s="37">
        <v>33863952</v>
      </c>
      <c r="H18" s="34">
        <v>249360.2213</v>
      </c>
      <c r="I18" s="37">
        <v>163941367</v>
      </c>
      <c r="J18" s="34">
        <v>1231222.482</v>
      </c>
      <c r="K18" s="34">
        <v>6826565</v>
      </c>
      <c r="L18" s="21">
        <v>51810.07977</v>
      </c>
    </row>
    <row r="19" spans="1:12" s="5" customFormat="1" ht="15" customHeight="1">
      <c r="A19" s="551" t="s">
        <v>509</v>
      </c>
      <c r="B19" s="551"/>
      <c r="C19" s="551"/>
      <c r="D19" s="551"/>
      <c r="E19" s="551"/>
      <c r="F19" s="551"/>
      <c r="G19" s="551"/>
      <c r="H19" s="551"/>
      <c r="I19" s="551"/>
      <c r="J19" s="551"/>
      <c r="K19" s="551"/>
      <c r="L19" s="551"/>
    </row>
    <row r="20" spans="1:12" s="5" customFormat="1" ht="13.5" customHeight="1">
      <c r="A20" s="551" t="s">
        <v>732</v>
      </c>
      <c r="B20" s="551"/>
      <c r="C20" s="551"/>
      <c r="D20" s="551"/>
      <c r="E20" s="551"/>
      <c r="F20" s="551"/>
      <c r="G20" s="551"/>
      <c r="H20" s="551"/>
      <c r="I20" s="551"/>
      <c r="J20" s="551"/>
      <c r="K20" s="551"/>
      <c r="L20" s="551"/>
    </row>
    <row r="21" spans="1:12" s="5" customFormat="1" ht="13.5" customHeight="1">
      <c r="A21" s="551" t="s">
        <v>247</v>
      </c>
      <c r="B21" s="551"/>
      <c r="C21" s="551"/>
      <c r="D21" s="551"/>
      <c r="E21" s="551"/>
      <c r="F21" s="551"/>
      <c r="G21" s="551"/>
      <c r="H21" s="551"/>
      <c r="I21" s="551"/>
      <c r="J21" s="551"/>
      <c r="K21" s="551"/>
      <c r="L21" s="551"/>
    </row>
    <row r="22" s="5" customFormat="1" ht="27.75" customHeight="1"/>
  </sheetData>
  <sheetProtection/>
  <mergeCells count="18">
    <mergeCell ref="A20:L20"/>
    <mergeCell ref="A21:L21"/>
    <mergeCell ref="G3:H3"/>
    <mergeCell ref="I3:I4"/>
    <mergeCell ref="J3:J4"/>
    <mergeCell ref="K3:K4"/>
    <mergeCell ref="L3:L4"/>
    <mergeCell ref="A19:L19"/>
    <mergeCell ref="A1:L1"/>
    <mergeCell ref="A2:A4"/>
    <mergeCell ref="B2:B4"/>
    <mergeCell ref="C2:D2"/>
    <mergeCell ref="E2:H2"/>
    <mergeCell ref="I2:J2"/>
    <mergeCell ref="K2:L2"/>
    <mergeCell ref="C3:C4"/>
    <mergeCell ref="D3:D4"/>
    <mergeCell ref="E3:F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J7" sqref="J7:J18"/>
    </sheetView>
  </sheetViews>
  <sheetFormatPr defaultColWidth="9.140625" defaultRowHeight="12.75"/>
  <cols>
    <col min="1" max="1" width="9.421875" style="0" bestFit="1" customWidth="1"/>
    <col min="2" max="2" width="7.7109375" style="0" bestFit="1" customWidth="1"/>
    <col min="3" max="9" width="12.140625" style="0" bestFit="1" customWidth="1"/>
    <col min="10" max="10" width="10.00390625" style="0" bestFit="1" customWidth="1"/>
    <col min="11" max="11" width="14.140625" style="0" bestFit="1" customWidth="1"/>
    <col min="12" max="12" width="9.140625" style="0" bestFit="1" customWidth="1"/>
    <col min="13" max="13" width="7.57421875" style="0" bestFit="1" customWidth="1"/>
  </cols>
  <sheetData>
    <row r="1" spans="1:12" ht="15.75" customHeight="1">
      <c r="A1" s="552" t="s">
        <v>21</v>
      </c>
      <c r="B1" s="552"/>
      <c r="C1" s="552"/>
      <c r="D1" s="552"/>
      <c r="E1" s="552"/>
      <c r="F1" s="552"/>
      <c r="G1" s="552"/>
      <c r="H1" s="552"/>
      <c r="I1" s="552"/>
      <c r="J1" s="552"/>
      <c r="K1" s="552"/>
      <c r="L1" s="552"/>
    </row>
    <row r="2" spans="1:12" s="5" customFormat="1" ht="24" customHeight="1">
      <c r="A2" s="572" t="s">
        <v>452</v>
      </c>
      <c r="B2" s="572" t="s">
        <v>505</v>
      </c>
      <c r="C2" s="548" t="s">
        <v>498</v>
      </c>
      <c r="D2" s="549"/>
      <c r="E2" s="620" t="s">
        <v>506</v>
      </c>
      <c r="F2" s="620"/>
      <c r="G2" s="620"/>
      <c r="H2" s="620"/>
      <c r="I2" s="548" t="s">
        <v>99</v>
      </c>
      <c r="J2" s="549"/>
      <c r="K2" s="621" t="s">
        <v>507</v>
      </c>
      <c r="L2" s="622"/>
    </row>
    <row r="3" spans="1:12" s="5" customFormat="1" ht="18" customHeight="1">
      <c r="A3" s="612"/>
      <c r="B3" s="612"/>
      <c r="C3" s="616" t="s">
        <v>460</v>
      </c>
      <c r="D3" s="618" t="s">
        <v>461</v>
      </c>
      <c r="E3" s="548" t="s">
        <v>458</v>
      </c>
      <c r="F3" s="549"/>
      <c r="G3" s="548" t="s">
        <v>459</v>
      </c>
      <c r="H3" s="549"/>
      <c r="I3" s="572" t="s">
        <v>502</v>
      </c>
      <c r="J3" s="623" t="s">
        <v>192</v>
      </c>
      <c r="K3" s="616" t="s">
        <v>460</v>
      </c>
      <c r="L3" s="618" t="s">
        <v>508</v>
      </c>
    </row>
    <row r="4" spans="1:12" s="5" customFormat="1" ht="24" customHeight="1">
      <c r="A4" s="573"/>
      <c r="B4" s="573"/>
      <c r="C4" s="617"/>
      <c r="D4" s="619"/>
      <c r="E4" s="68" t="s">
        <v>460</v>
      </c>
      <c r="F4" s="69" t="s">
        <v>461</v>
      </c>
      <c r="G4" s="68" t="s">
        <v>460</v>
      </c>
      <c r="H4" s="69" t="s">
        <v>461</v>
      </c>
      <c r="I4" s="573"/>
      <c r="J4" s="623"/>
      <c r="K4" s="617"/>
      <c r="L4" s="619"/>
    </row>
    <row r="5" spans="1:12" s="5" customFormat="1" ht="18" customHeight="1">
      <c r="A5" s="3" t="s">
        <v>28</v>
      </c>
      <c r="B5" s="11">
        <v>243</v>
      </c>
      <c r="C5" s="34">
        <v>5499701</v>
      </c>
      <c r="D5" s="21">
        <v>38194.639670046</v>
      </c>
      <c r="E5" s="34">
        <v>574634</v>
      </c>
      <c r="F5" s="21">
        <v>4082.90407575</v>
      </c>
      <c r="G5" s="34">
        <v>697331</v>
      </c>
      <c r="H5" s="21">
        <v>4960.9746945</v>
      </c>
      <c r="I5" s="34">
        <v>6771666</v>
      </c>
      <c r="J5" s="21">
        <v>47238.518439996</v>
      </c>
      <c r="K5" s="21">
        <v>18715</v>
      </c>
      <c r="L5" s="21">
        <v>130.1528615</v>
      </c>
    </row>
    <row r="6" spans="1:12" s="5" customFormat="1" ht="18" customHeight="1">
      <c r="A6" s="3" t="s">
        <v>29</v>
      </c>
      <c r="B6" s="11">
        <v>243</v>
      </c>
      <c r="C6" s="34">
        <v>5783785</v>
      </c>
      <c r="D6" s="21">
        <v>41521.07033775</v>
      </c>
      <c r="E6" s="34">
        <v>234838</v>
      </c>
      <c r="F6" s="21">
        <v>1757.805652</v>
      </c>
      <c r="G6" s="34">
        <v>273575</v>
      </c>
      <c r="H6" s="21">
        <v>2045.6429625</v>
      </c>
      <c r="I6" s="34">
        <v>6292198</v>
      </c>
      <c r="J6" s="21">
        <v>45324.51895225</v>
      </c>
      <c r="K6" s="21">
        <v>6073</v>
      </c>
      <c r="L6" s="21">
        <v>45.977366</v>
      </c>
    </row>
    <row r="7" spans="1:12" s="5" customFormat="1" ht="18" customHeight="1">
      <c r="A7" s="3" t="s">
        <v>105</v>
      </c>
      <c r="B7" s="11">
        <v>18</v>
      </c>
      <c r="C7" s="34">
        <v>243494</v>
      </c>
      <c r="D7" s="21">
        <v>1704.54485625</v>
      </c>
      <c r="E7" s="21">
        <v>62239</v>
      </c>
      <c r="F7" s="21">
        <v>444.065086</v>
      </c>
      <c r="G7" s="21">
        <v>90537</v>
      </c>
      <c r="H7" s="21">
        <v>631.72793875</v>
      </c>
      <c r="I7" s="34">
        <v>396270</v>
      </c>
      <c r="J7" s="21">
        <v>2780.337881</v>
      </c>
      <c r="K7" s="21">
        <v>19412</v>
      </c>
      <c r="L7" s="21">
        <v>141.1795375</v>
      </c>
    </row>
    <row r="8" spans="1:12" s="5" customFormat="1" ht="18" customHeight="1">
      <c r="A8" s="3" t="s">
        <v>106</v>
      </c>
      <c r="B8" s="11">
        <v>22</v>
      </c>
      <c r="C8" s="34">
        <v>160107</v>
      </c>
      <c r="D8" s="21">
        <v>1142.584862</v>
      </c>
      <c r="E8" s="21">
        <v>59875</v>
      </c>
      <c r="F8" s="21">
        <v>436.39990825</v>
      </c>
      <c r="G8" s="21">
        <v>43846</v>
      </c>
      <c r="H8" s="21">
        <v>324.15179825</v>
      </c>
      <c r="I8" s="34">
        <v>263828</v>
      </c>
      <c r="J8" s="21">
        <v>1903.1365685</v>
      </c>
      <c r="K8" s="21">
        <v>13537</v>
      </c>
      <c r="L8" s="21">
        <v>100.0072</v>
      </c>
    </row>
    <row r="9" spans="1:12" s="5" customFormat="1" ht="18" customHeight="1">
      <c r="A9" s="3" t="s">
        <v>107</v>
      </c>
      <c r="B9" s="11">
        <v>19</v>
      </c>
      <c r="C9" s="34">
        <v>255902</v>
      </c>
      <c r="D9" s="21">
        <v>1800.85279975</v>
      </c>
      <c r="E9" s="21">
        <v>14505</v>
      </c>
      <c r="F9" s="21">
        <v>111.25731175</v>
      </c>
      <c r="G9" s="21">
        <v>15570</v>
      </c>
      <c r="H9" s="21">
        <v>119.64234975</v>
      </c>
      <c r="I9" s="34">
        <v>285977</v>
      </c>
      <c r="J9" s="21">
        <v>2031.75246125</v>
      </c>
      <c r="K9" s="21">
        <v>10832</v>
      </c>
      <c r="L9" s="21">
        <v>81.039827</v>
      </c>
    </row>
    <row r="10" spans="1:12" s="5" customFormat="1" ht="18" customHeight="1">
      <c r="A10" s="3" t="s">
        <v>108</v>
      </c>
      <c r="B10" s="11">
        <v>23</v>
      </c>
      <c r="C10" s="34">
        <v>257099</v>
      </c>
      <c r="D10" s="21">
        <v>1790.795204</v>
      </c>
      <c r="E10" s="21">
        <v>19707</v>
      </c>
      <c r="F10" s="21">
        <v>151.8132775</v>
      </c>
      <c r="G10" s="21">
        <v>23395</v>
      </c>
      <c r="H10" s="21">
        <v>182.3229045</v>
      </c>
      <c r="I10" s="34">
        <v>300201</v>
      </c>
      <c r="J10" s="21">
        <v>2124.931386</v>
      </c>
      <c r="K10" s="21">
        <v>9996</v>
      </c>
      <c r="L10" s="21">
        <v>74.10526775</v>
      </c>
    </row>
    <row r="11" spans="1:12" s="5" customFormat="1" ht="18" customHeight="1">
      <c r="A11" s="3" t="s">
        <v>109</v>
      </c>
      <c r="B11" s="11">
        <v>20</v>
      </c>
      <c r="C11" s="34">
        <v>289672</v>
      </c>
      <c r="D11" s="21">
        <v>2075.0380555</v>
      </c>
      <c r="E11" s="21">
        <v>17791</v>
      </c>
      <c r="F11" s="21">
        <v>145.766623</v>
      </c>
      <c r="G11" s="21">
        <v>18788</v>
      </c>
      <c r="H11" s="21">
        <v>148.50344775</v>
      </c>
      <c r="I11" s="34">
        <v>326251</v>
      </c>
      <c r="J11" s="21">
        <v>2369.30812625</v>
      </c>
      <c r="K11" s="21">
        <v>16420</v>
      </c>
      <c r="L11" s="21">
        <v>121.13282025</v>
      </c>
    </row>
    <row r="12" spans="1:12" s="5" customFormat="1" ht="18" customHeight="1">
      <c r="A12" s="3" t="s">
        <v>110</v>
      </c>
      <c r="B12" s="11">
        <v>19</v>
      </c>
      <c r="C12" s="34">
        <v>423652</v>
      </c>
      <c r="D12" s="21">
        <v>3040.43487425</v>
      </c>
      <c r="E12" s="21">
        <v>17944</v>
      </c>
      <c r="F12" s="21">
        <v>140.382126</v>
      </c>
      <c r="G12" s="21">
        <v>18990</v>
      </c>
      <c r="H12" s="21">
        <v>148.004127</v>
      </c>
      <c r="I12" s="34">
        <v>460586</v>
      </c>
      <c r="J12" s="21">
        <v>3328.82112725</v>
      </c>
      <c r="K12" s="21">
        <v>11839</v>
      </c>
      <c r="L12" s="21">
        <v>87.38015925</v>
      </c>
    </row>
    <row r="13" spans="1:12" s="5" customFormat="1" ht="18" customHeight="1">
      <c r="A13" s="3" t="s">
        <v>111</v>
      </c>
      <c r="B13" s="11">
        <v>20</v>
      </c>
      <c r="C13" s="34">
        <v>437737</v>
      </c>
      <c r="D13" s="21">
        <v>3134.74854525</v>
      </c>
      <c r="E13" s="21">
        <v>15489</v>
      </c>
      <c r="F13" s="21">
        <v>125.92308175</v>
      </c>
      <c r="G13" s="21">
        <v>27783</v>
      </c>
      <c r="H13" s="21">
        <v>221.88359425</v>
      </c>
      <c r="I13" s="34">
        <v>481009</v>
      </c>
      <c r="J13" s="21">
        <v>3482.55522125</v>
      </c>
      <c r="K13" s="21">
        <v>21162</v>
      </c>
      <c r="L13" s="21">
        <v>156.606118</v>
      </c>
    </row>
    <row r="14" spans="1:12" s="5" customFormat="1" ht="18" customHeight="1">
      <c r="A14" s="3" t="s">
        <v>112</v>
      </c>
      <c r="B14" s="11">
        <v>20</v>
      </c>
      <c r="C14" s="34">
        <v>441252</v>
      </c>
      <c r="D14" s="21">
        <v>3179.1517365</v>
      </c>
      <c r="E14" s="21">
        <v>8261</v>
      </c>
      <c r="F14" s="21">
        <v>61.52269225</v>
      </c>
      <c r="G14" s="21">
        <v>16185</v>
      </c>
      <c r="H14" s="21">
        <v>129.69656075</v>
      </c>
      <c r="I14" s="34">
        <v>465698</v>
      </c>
      <c r="J14" s="21">
        <v>3370.3709895</v>
      </c>
      <c r="K14" s="21">
        <v>9532</v>
      </c>
      <c r="L14" s="21">
        <v>69.30141475</v>
      </c>
    </row>
    <row r="15" spans="1:12" s="5" customFormat="1" ht="18" customHeight="1">
      <c r="A15" s="3" t="s">
        <v>115</v>
      </c>
      <c r="B15" s="11">
        <v>21</v>
      </c>
      <c r="C15" s="34">
        <v>864830</v>
      </c>
      <c r="D15" s="21">
        <v>6172.079838</v>
      </c>
      <c r="E15" s="21">
        <v>6849</v>
      </c>
      <c r="F15" s="21">
        <v>50.51375775</v>
      </c>
      <c r="G15" s="21">
        <v>4707</v>
      </c>
      <c r="H15" s="21">
        <v>36.403244</v>
      </c>
      <c r="I15" s="34">
        <v>876386</v>
      </c>
      <c r="J15" s="21">
        <v>6258.99683975</v>
      </c>
      <c r="K15" s="21">
        <v>12162</v>
      </c>
      <c r="L15" s="21">
        <v>87.87129475</v>
      </c>
    </row>
    <row r="16" spans="1:12" s="5" customFormat="1" ht="18" customHeight="1">
      <c r="A16" s="3" t="s">
        <v>116</v>
      </c>
      <c r="B16" s="11">
        <v>23</v>
      </c>
      <c r="C16" s="34">
        <v>822529</v>
      </c>
      <c r="D16" s="21">
        <v>5878.00434725</v>
      </c>
      <c r="E16" s="21">
        <v>5460</v>
      </c>
      <c r="F16" s="21">
        <v>41.1872065</v>
      </c>
      <c r="G16" s="21">
        <v>5112</v>
      </c>
      <c r="H16" s="21">
        <v>37.456277</v>
      </c>
      <c r="I16" s="34">
        <v>833101</v>
      </c>
      <c r="J16" s="21">
        <v>5956.64783075</v>
      </c>
      <c r="K16" s="21">
        <v>22964</v>
      </c>
      <c r="L16" s="21">
        <v>164.5841135</v>
      </c>
    </row>
    <row r="17" spans="1:12" s="5" customFormat="1" ht="18" customHeight="1">
      <c r="A17" s="3" t="s">
        <v>114</v>
      </c>
      <c r="B17" s="11">
        <v>18</v>
      </c>
      <c r="C17" s="34">
        <v>735123</v>
      </c>
      <c r="D17" s="21">
        <v>5259.85528075</v>
      </c>
      <c r="E17" s="21">
        <v>3022</v>
      </c>
      <c r="F17" s="21">
        <v>21.52425975</v>
      </c>
      <c r="G17" s="21">
        <v>4449</v>
      </c>
      <c r="H17" s="21">
        <v>32.15317075</v>
      </c>
      <c r="I17" s="34">
        <v>742594</v>
      </c>
      <c r="J17" s="21">
        <v>5313.53271125</v>
      </c>
      <c r="K17" s="21">
        <v>26796</v>
      </c>
      <c r="L17" s="21">
        <v>194.5747755</v>
      </c>
    </row>
    <row r="18" spans="1:12" s="5" customFormat="1" ht="18" customHeight="1">
      <c r="A18" s="3" t="s">
        <v>113</v>
      </c>
      <c r="B18" s="11">
        <v>20</v>
      </c>
      <c r="C18" s="34">
        <v>852388</v>
      </c>
      <c r="D18" s="21">
        <v>6342.979938</v>
      </c>
      <c r="E18" s="21">
        <v>3696</v>
      </c>
      <c r="F18" s="21">
        <v>27.4503215</v>
      </c>
      <c r="G18" s="21">
        <v>4213</v>
      </c>
      <c r="H18" s="21">
        <v>33.69754975</v>
      </c>
      <c r="I18" s="34">
        <v>860297</v>
      </c>
      <c r="J18" s="21">
        <v>6404.12780925</v>
      </c>
      <c r="K18" s="21">
        <v>6073</v>
      </c>
      <c r="L18" s="21">
        <v>45.977366</v>
      </c>
    </row>
    <row r="19" spans="1:10" s="5" customFormat="1" ht="14.25" customHeight="1">
      <c r="A19" s="551" t="s">
        <v>732</v>
      </c>
      <c r="B19" s="551"/>
      <c r="C19" s="551"/>
      <c r="D19" s="551"/>
      <c r="E19" s="551"/>
      <c r="F19" s="551"/>
      <c r="G19" s="551"/>
      <c r="H19" s="551"/>
      <c r="I19" s="551"/>
      <c r="J19" s="551"/>
    </row>
    <row r="20" spans="1:10" s="5" customFormat="1" ht="13.5" customHeight="1">
      <c r="A20" s="551" t="s">
        <v>214</v>
      </c>
      <c r="B20" s="551"/>
      <c r="C20" s="551"/>
      <c r="D20" s="551"/>
      <c r="E20" s="551"/>
      <c r="F20" s="551"/>
      <c r="G20" s="551"/>
      <c r="H20" s="551"/>
      <c r="I20" s="551"/>
      <c r="J20" s="551"/>
    </row>
    <row r="21" s="5" customFormat="1" ht="27" customHeight="1"/>
  </sheetData>
  <sheetProtection/>
  <mergeCells count="17">
    <mergeCell ref="A20:J20"/>
    <mergeCell ref="G3:H3"/>
    <mergeCell ref="I3:I4"/>
    <mergeCell ref="J3:J4"/>
    <mergeCell ref="K3:K4"/>
    <mergeCell ref="L3:L4"/>
    <mergeCell ref="A19:J19"/>
    <mergeCell ref="A1:L1"/>
    <mergeCell ref="A2:A4"/>
    <mergeCell ref="B2:B4"/>
    <mergeCell ref="C2:D2"/>
    <mergeCell ref="E2:H2"/>
    <mergeCell ref="I2:J2"/>
    <mergeCell ref="K2:L2"/>
    <mergeCell ref="C3:C4"/>
    <mergeCell ref="D3:D4"/>
    <mergeCell ref="E3:F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L7" sqref="L7:L18"/>
    </sheetView>
  </sheetViews>
  <sheetFormatPr defaultColWidth="9.140625" defaultRowHeight="12.75"/>
  <cols>
    <col min="1" max="1" width="13.57421875" style="0" bestFit="1" customWidth="1"/>
    <col min="2" max="5" width="12.140625" style="0" bestFit="1" customWidth="1"/>
    <col min="6" max="6" width="9.28125" style="0" bestFit="1" customWidth="1"/>
    <col min="7" max="10" width="12.140625" style="0" bestFit="1" customWidth="1"/>
    <col min="11" max="11" width="14.7109375" style="0" bestFit="1" customWidth="1"/>
    <col min="12" max="15" width="12.140625" style="0" bestFit="1" customWidth="1"/>
    <col min="16" max="16" width="9.28125" style="0" bestFit="1" customWidth="1"/>
    <col min="17" max="17" width="4.7109375" style="0" bestFit="1" customWidth="1"/>
  </cols>
  <sheetData>
    <row r="1" spans="1:15" ht="15.75" customHeight="1">
      <c r="A1" s="600" t="s">
        <v>510</v>
      </c>
      <c r="B1" s="600"/>
      <c r="C1" s="600"/>
      <c r="D1" s="600"/>
      <c r="E1" s="600"/>
      <c r="F1" s="600"/>
      <c r="G1" s="600"/>
      <c r="H1" s="600"/>
      <c r="I1" s="600"/>
      <c r="J1" s="600"/>
      <c r="K1" s="600"/>
      <c r="L1" s="600"/>
      <c r="M1" s="600"/>
      <c r="N1" s="600"/>
      <c r="O1" s="600"/>
    </row>
    <row r="2" spans="1:16" s="5" customFormat="1" ht="18" customHeight="1">
      <c r="A2" s="494" t="s">
        <v>452</v>
      </c>
      <c r="B2" s="555" t="s">
        <v>161</v>
      </c>
      <c r="C2" s="583"/>
      <c r="D2" s="583"/>
      <c r="E2" s="556"/>
      <c r="F2" s="502" t="s">
        <v>99</v>
      </c>
      <c r="G2" s="555" t="s">
        <v>162</v>
      </c>
      <c r="H2" s="583"/>
      <c r="I2" s="583"/>
      <c r="J2" s="556"/>
      <c r="K2" s="494" t="s">
        <v>99</v>
      </c>
      <c r="L2" s="555" t="s">
        <v>163</v>
      </c>
      <c r="M2" s="583"/>
      <c r="N2" s="583"/>
      <c r="O2" s="556"/>
      <c r="P2" s="502" t="s">
        <v>99</v>
      </c>
    </row>
    <row r="3" spans="1:16" s="5" customFormat="1" ht="27" customHeight="1">
      <c r="A3" s="595"/>
      <c r="B3" s="510" t="s">
        <v>511</v>
      </c>
      <c r="C3" s="511"/>
      <c r="D3" s="555" t="s">
        <v>506</v>
      </c>
      <c r="E3" s="556"/>
      <c r="F3" s="503"/>
      <c r="G3" s="510" t="s">
        <v>511</v>
      </c>
      <c r="H3" s="511"/>
      <c r="I3" s="555" t="s">
        <v>506</v>
      </c>
      <c r="J3" s="556"/>
      <c r="K3" s="595"/>
      <c r="L3" s="510" t="s">
        <v>511</v>
      </c>
      <c r="M3" s="511"/>
      <c r="N3" s="555" t="s">
        <v>506</v>
      </c>
      <c r="O3" s="556"/>
      <c r="P3" s="503"/>
    </row>
    <row r="4" spans="1:16" s="5" customFormat="1" ht="27" customHeight="1">
      <c r="A4" s="495"/>
      <c r="B4" s="15" t="s">
        <v>469</v>
      </c>
      <c r="C4" s="15" t="s">
        <v>470</v>
      </c>
      <c r="D4" s="15" t="s">
        <v>471</v>
      </c>
      <c r="E4" s="15" t="s">
        <v>472</v>
      </c>
      <c r="F4" s="504"/>
      <c r="G4" s="15" t="s">
        <v>469</v>
      </c>
      <c r="H4" s="15" t="s">
        <v>470</v>
      </c>
      <c r="I4" s="15" t="s">
        <v>471</v>
      </c>
      <c r="J4" s="15" t="s">
        <v>472</v>
      </c>
      <c r="K4" s="495"/>
      <c r="L4" s="15" t="s">
        <v>469</v>
      </c>
      <c r="M4" s="15" t="s">
        <v>470</v>
      </c>
      <c r="N4" s="15" t="s">
        <v>471</v>
      </c>
      <c r="O4" s="15" t="s">
        <v>472</v>
      </c>
      <c r="P4" s="504"/>
    </row>
    <row r="5" spans="1:16" s="5" customFormat="1" ht="18" customHeight="1">
      <c r="A5" s="3" t="s">
        <v>28</v>
      </c>
      <c r="B5" s="70">
        <v>5970.05</v>
      </c>
      <c r="C5" s="70">
        <v>191.46</v>
      </c>
      <c r="D5" s="70">
        <v>3565.27</v>
      </c>
      <c r="E5" s="70">
        <v>154.97</v>
      </c>
      <c r="F5" s="21">
        <v>9881.75</v>
      </c>
      <c r="G5" s="70">
        <v>8260.464017</v>
      </c>
      <c r="H5" s="70">
        <v>292.4032487</v>
      </c>
      <c r="I5" s="70">
        <v>1286.897823</v>
      </c>
      <c r="J5" s="70">
        <v>643.4150805</v>
      </c>
      <c r="K5" s="21">
        <v>10483.18017</v>
      </c>
      <c r="L5" s="70">
        <v>125.37568575</v>
      </c>
      <c r="M5" s="70">
        <v>6.8401983</v>
      </c>
      <c r="N5" s="70">
        <v>0.555969</v>
      </c>
      <c r="O5" s="70">
        <v>0.68199744</v>
      </c>
      <c r="P5" s="21">
        <v>133.45385049</v>
      </c>
    </row>
    <row r="6" spans="1:16" s="5" customFormat="1" ht="18" customHeight="1">
      <c r="A6" s="3" t="s">
        <v>29</v>
      </c>
      <c r="B6" s="70">
        <v>7222.5</v>
      </c>
      <c r="C6" s="70">
        <v>246.08</v>
      </c>
      <c r="D6" s="70">
        <v>5002.79</v>
      </c>
      <c r="E6" s="70">
        <v>76.14</v>
      </c>
      <c r="F6" s="21">
        <v>12547.51</v>
      </c>
      <c r="G6" s="70">
        <v>9038.768458207</v>
      </c>
      <c r="H6" s="70">
        <v>266.0063539</v>
      </c>
      <c r="I6" s="70">
        <v>1351.72486134</v>
      </c>
      <c r="J6" s="70">
        <v>553.36033284</v>
      </c>
      <c r="K6" s="21">
        <v>11209.860006287</v>
      </c>
      <c r="L6" s="181">
        <f>SUM(L7:L25)</f>
        <v>95.83905399999999</v>
      </c>
      <c r="M6" s="181">
        <f>SUM(M7:M25)</f>
        <v>6.39229849</v>
      </c>
      <c r="N6" s="181">
        <f>SUM(N7:N25)</f>
        <v>0.043813500000000005</v>
      </c>
      <c r="O6" s="181">
        <f>SUM(O7:O25)</f>
        <v>0.0011549000000000002</v>
      </c>
      <c r="P6" s="182">
        <f>SUM(L6:O6)</f>
        <v>102.27632089</v>
      </c>
    </row>
    <row r="7" spans="1:16" s="5" customFormat="1" ht="18" customHeight="1">
      <c r="A7" s="3" t="s">
        <v>105</v>
      </c>
      <c r="B7" s="70">
        <v>363.16</v>
      </c>
      <c r="C7" s="70">
        <v>6.08</v>
      </c>
      <c r="D7" s="70">
        <v>403.39</v>
      </c>
      <c r="E7" s="70">
        <v>6.8</v>
      </c>
      <c r="F7" s="21">
        <v>779.43</v>
      </c>
      <c r="G7" s="70">
        <v>512.9014707</v>
      </c>
      <c r="H7" s="70">
        <v>6.43202101</v>
      </c>
      <c r="I7" s="70">
        <v>102.9773863</v>
      </c>
      <c r="J7" s="70">
        <v>25.65456256</v>
      </c>
      <c r="K7" s="21">
        <v>647.9654405</v>
      </c>
      <c r="L7" s="183">
        <v>14.89</v>
      </c>
      <c r="M7" s="183">
        <v>0.22280344</v>
      </c>
      <c r="N7" s="184">
        <v>0.01516775</v>
      </c>
      <c r="O7" s="183">
        <v>0.0010549000000000001</v>
      </c>
      <c r="P7" s="182">
        <f aca="true" t="shared" si="0" ref="P7:P18">SUM(L7:O7)</f>
        <v>15.12902609</v>
      </c>
    </row>
    <row r="8" spans="1:16" s="5" customFormat="1" ht="18" customHeight="1">
      <c r="A8" s="3" t="s">
        <v>106</v>
      </c>
      <c r="B8" s="70">
        <v>414.3</v>
      </c>
      <c r="C8" s="70">
        <v>12.79</v>
      </c>
      <c r="D8" s="70">
        <v>526.01</v>
      </c>
      <c r="E8" s="70">
        <v>8.62</v>
      </c>
      <c r="F8" s="21">
        <v>961.72</v>
      </c>
      <c r="G8" s="70">
        <v>620.86775091</v>
      </c>
      <c r="H8" s="70">
        <v>13.16330405</v>
      </c>
      <c r="I8" s="70">
        <v>104.4323215</v>
      </c>
      <c r="J8" s="70">
        <v>26.75570094</v>
      </c>
      <c r="K8" s="21">
        <v>765.2190774</v>
      </c>
      <c r="L8" s="183">
        <v>9.67833125</v>
      </c>
      <c r="M8" s="183">
        <v>0.53347175</v>
      </c>
      <c r="N8" s="184">
        <v>0.02864575</v>
      </c>
      <c r="O8" s="183">
        <v>0</v>
      </c>
      <c r="P8" s="182">
        <f t="shared" si="0"/>
        <v>10.24044875</v>
      </c>
    </row>
    <row r="9" spans="1:16" s="5" customFormat="1" ht="18" customHeight="1">
      <c r="A9" s="3" t="s">
        <v>107</v>
      </c>
      <c r="B9" s="70">
        <v>241.53</v>
      </c>
      <c r="C9" s="70">
        <v>9.88</v>
      </c>
      <c r="D9" s="70">
        <v>264.87</v>
      </c>
      <c r="E9" s="70">
        <v>3.64</v>
      </c>
      <c r="F9" s="21">
        <v>519.92</v>
      </c>
      <c r="G9" s="70">
        <v>272.0771261</v>
      </c>
      <c r="H9" s="70">
        <v>5.43618313</v>
      </c>
      <c r="I9" s="70">
        <v>74.0542185</v>
      </c>
      <c r="J9" s="70">
        <v>25.58201056</v>
      </c>
      <c r="K9" s="21">
        <v>377.1495383</v>
      </c>
      <c r="L9" s="183">
        <v>3.702627</v>
      </c>
      <c r="M9" s="183">
        <v>0.28</v>
      </c>
      <c r="N9" s="184">
        <v>0</v>
      </c>
      <c r="O9" s="183">
        <v>0.0001</v>
      </c>
      <c r="P9" s="182">
        <f t="shared" si="0"/>
        <v>3.982727</v>
      </c>
    </row>
    <row r="10" spans="1:16" s="5" customFormat="1" ht="18" customHeight="1">
      <c r="A10" s="3" t="s">
        <v>108</v>
      </c>
      <c r="B10" s="70">
        <v>224.26</v>
      </c>
      <c r="C10" s="70">
        <v>4.61</v>
      </c>
      <c r="D10" s="70">
        <v>252.91</v>
      </c>
      <c r="E10" s="70">
        <v>4.92</v>
      </c>
      <c r="F10" s="21">
        <v>486.7</v>
      </c>
      <c r="G10" s="70">
        <v>272.7100468</v>
      </c>
      <c r="H10" s="70">
        <v>2.49660064</v>
      </c>
      <c r="I10" s="70">
        <v>78.7961085</v>
      </c>
      <c r="J10" s="70">
        <v>24.45455931</v>
      </c>
      <c r="K10" s="21">
        <v>378.4573152</v>
      </c>
      <c r="L10" s="183">
        <v>1.943752</v>
      </c>
      <c r="M10" s="183">
        <v>0.0470133</v>
      </c>
      <c r="N10" s="184">
        <v>0</v>
      </c>
      <c r="O10" s="183">
        <v>0</v>
      </c>
      <c r="P10" s="185">
        <f t="shared" si="0"/>
        <v>1.9907652999999998</v>
      </c>
    </row>
    <row r="11" spans="1:16" s="5" customFormat="1" ht="18" customHeight="1">
      <c r="A11" s="3" t="s">
        <v>109</v>
      </c>
      <c r="B11" s="70">
        <v>1058.21</v>
      </c>
      <c r="C11" s="70">
        <v>38.31</v>
      </c>
      <c r="D11" s="70">
        <v>430.4</v>
      </c>
      <c r="E11" s="70">
        <v>11.62</v>
      </c>
      <c r="F11" s="21">
        <v>1538.54</v>
      </c>
      <c r="G11" s="70">
        <v>1258.369356699</v>
      </c>
      <c r="H11" s="70">
        <v>30.63598755</v>
      </c>
      <c r="I11" s="70">
        <v>159.92349125</v>
      </c>
      <c r="J11" s="70">
        <v>86.2636385</v>
      </c>
      <c r="K11" s="21">
        <v>1535.192473999</v>
      </c>
      <c r="L11" s="183">
        <v>17.1378</v>
      </c>
      <c r="M11" s="183">
        <v>1.17096</v>
      </c>
      <c r="N11" s="184">
        <v>0</v>
      </c>
      <c r="O11" s="183">
        <v>0</v>
      </c>
      <c r="P11" s="185">
        <f t="shared" si="0"/>
        <v>18.30876</v>
      </c>
    </row>
    <row r="12" spans="1:16" s="5" customFormat="1" ht="18" customHeight="1">
      <c r="A12" s="3" t="s">
        <v>110</v>
      </c>
      <c r="B12" s="70">
        <v>960.73</v>
      </c>
      <c r="C12" s="70">
        <v>12</v>
      </c>
      <c r="D12" s="70">
        <v>568.21</v>
      </c>
      <c r="E12" s="70">
        <v>6.37</v>
      </c>
      <c r="F12" s="21">
        <v>1547.31</v>
      </c>
      <c r="G12" s="70">
        <v>1144.097754</v>
      </c>
      <c r="H12" s="70">
        <v>18.05615113</v>
      </c>
      <c r="I12" s="70">
        <v>119.9337265</v>
      </c>
      <c r="J12" s="70">
        <v>51.15420988</v>
      </c>
      <c r="K12" s="21">
        <v>1333.241842</v>
      </c>
      <c r="L12" s="183">
        <v>17.29</v>
      </c>
      <c r="M12" s="183">
        <v>0.8645</v>
      </c>
      <c r="N12" s="184">
        <v>0</v>
      </c>
      <c r="O12" s="183">
        <v>0</v>
      </c>
      <c r="P12" s="185">
        <f t="shared" si="0"/>
        <v>18.1545</v>
      </c>
    </row>
    <row r="13" spans="1:16" s="5" customFormat="1" ht="18" customHeight="1">
      <c r="A13" s="3" t="s">
        <v>111</v>
      </c>
      <c r="B13" s="70">
        <v>267.36</v>
      </c>
      <c r="C13" s="70">
        <v>16.43</v>
      </c>
      <c r="D13" s="70">
        <v>361.46</v>
      </c>
      <c r="E13" s="70">
        <v>4.48</v>
      </c>
      <c r="F13" s="21">
        <v>649.73</v>
      </c>
      <c r="G13" s="70">
        <v>256.86873969</v>
      </c>
      <c r="H13" s="70">
        <v>19.31169534</v>
      </c>
      <c r="I13" s="70">
        <v>89.6534775</v>
      </c>
      <c r="J13" s="70">
        <v>33.08301278</v>
      </c>
      <c r="K13" s="21">
        <v>398.91692531</v>
      </c>
      <c r="L13" s="183">
        <v>3.23</v>
      </c>
      <c r="M13" s="183">
        <v>0.3194</v>
      </c>
      <c r="N13" s="184">
        <v>0</v>
      </c>
      <c r="O13" s="183">
        <v>0</v>
      </c>
      <c r="P13" s="185">
        <f t="shared" si="0"/>
        <v>3.5494</v>
      </c>
    </row>
    <row r="14" spans="1:16" s="5" customFormat="1" ht="18" customHeight="1">
      <c r="A14" s="3" t="s">
        <v>112</v>
      </c>
      <c r="B14" s="70">
        <v>470.2</v>
      </c>
      <c r="C14" s="70">
        <v>9.5</v>
      </c>
      <c r="D14" s="70">
        <v>380.35</v>
      </c>
      <c r="E14" s="70">
        <v>4.76</v>
      </c>
      <c r="F14" s="21">
        <v>864.81</v>
      </c>
      <c r="G14" s="70">
        <v>440.0814262</v>
      </c>
      <c r="H14" s="70">
        <v>16.65972833</v>
      </c>
      <c r="I14" s="70">
        <v>88.39151</v>
      </c>
      <c r="J14" s="70">
        <v>37.23489654</v>
      </c>
      <c r="K14" s="21">
        <v>582.3675611</v>
      </c>
      <c r="L14" s="183">
        <v>0</v>
      </c>
      <c r="M14" s="183">
        <v>0</v>
      </c>
      <c r="N14" s="184">
        <v>0</v>
      </c>
      <c r="O14" s="183">
        <v>0</v>
      </c>
      <c r="P14" s="185">
        <f t="shared" si="0"/>
        <v>0</v>
      </c>
    </row>
    <row r="15" spans="1:16" s="5" customFormat="1" ht="18" customHeight="1">
      <c r="A15" s="3" t="s">
        <v>115</v>
      </c>
      <c r="B15" s="70">
        <v>298.38</v>
      </c>
      <c r="C15" s="70">
        <v>24.59</v>
      </c>
      <c r="D15" s="70">
        <v>397.78</v>
      </c>
      <c r="E15" s="70">
        <v>3.85</v>
      </c>
      <c r="F15" s="21">
        <v>724.6</v>
      </c>
      <c r="G15" s="70">
        <v>312.8570261</v>
      </c>
      <c r="H15" s="70">
        <v>16.95914977</v>
      </c>
      <c r="I15" s="70">
        <v>94.67206129</v>
      </c>
      <c r="J15" s="70">
        <v>40.65480879</v>
      </c>
      <c r="K15" s="21">
        <v>465.14304591</v>
      </c>
      <c r="L15" s="183">
        <v>1.12</v>
      </c>
      <c r="M15" s="183">
        <v>0.668</v>
      </c>
      <c r="N15" s="184">
        <v>0</v>
      </c>
      <c r="O15" s="183">
        <v>0</v>
      </c>
      <c r="P15" s="185">
        <f t="shared" si="0"/>
        <v>1.7880000000000003</v>
      </c>
    </row>
    <row r="16" spans="1:16" s="5" customFormat="1" ht="18" customHeight="1">
      <c r="A16" s="3" t="s">
        <v>116</v>
      </c>
      <c r="B16" s="70">
        <v>382.89</v>
      </c>
      <c r="C16" s="70">
        <v>10.75</v>
      </c>
      <c r="D16" s="70">
        <v>407.85</v>
      </c>
      <c r="E16" s="70">
        <v>3.46</v>
      </c>
      <c r="F16" s="21">
        <v>804.95</v>
      </c>
      <c r="G16" s="70">
        <v>367.05832751</v>
      </c>
      <c r="H16" s="70">
        <v>17.5198932</v>
      </c>
      <c r="I16" s="70">
        <v>103.5669695</v>
      </c>
      <c r="J16" s="70">
        <v>42.01759419</v>
      </c>
      <c r="K16" s="21">
        <v>530.1627844</v>
      </c>
      <c r="L16" s="183">
        <v>4.89</v>
      </c>
      <c r="M16" s="183">
        <v>0.41</v>
      </c>
      <c r="N16" s="184">
        <v>0</v>
      </c>
      <c r="O16" s="183">
        <v>0</v>
      </c>
      <c r="P16" s="185">
        <f t="shared" si="0"/>
        <v>5.3</v>
      </c>
    </row>
    <row r="17" spans="1:16" s="5" customFormat="1" ht="18" customHeight="1">
      <c r="A17" s="3" t="s">
        <v>114</v>
      </c>
      <c r="B17" s="70">
        <v>345.84</v>
      </c>
      <c r="C17" s="70">
        <v>14.53</v>
      </c>
      <c r="D17" s="70">
        <v>330.92</v>
      </c>
      <c r="E17" s="70">
        <v>2.71</v>
      </c>
      <c r="F17" s="21">
        <v>694</v>
      </c>
      <c r="G17" s="70">
        <v>307.97716239</v>
      </c>
      <c r="H17" s="70">
        <v>27.41684403</v>
      </c>
      <c r="I17" s="70">
        <v>91.64155975</v>
      </c>
      <c r="J17" s="70">
        <v>27.41286446</v>
      </c>
      <c r="K17" s="21">
        <v>454.44843063</v>
      </c>
      <c r="L17" s="183">
        <v>3.918206</v>
      </c>
      <c r="M17" s="183">
        <v>0.58065</v>
      </c>
      <c r="N17" s="184">
        <v>0</v>
      </c>
      <c r="O17" s="183">
        <v>0</v>
      </c>
      <c r="P17" s="185">
        <f t="shared" si="0"/>
        <v>4.498856</v>
      </c>
    </row>
    <row r="18" spans="1:16" s="5" customFormat="1" ht="18" customHeight="1">
      <c r="A18" s="3" t="s">
        <v>113</v>
      </c>
      <c r="B18" s="70">
        <v>2195.64</v>
      </c>
      <c r="C18" s="70">
        <v>86.61</v>
      </c>
      <c r="D18" s="70">
        <v>678.64</v>
      </c>
      <c r="E18" s="70">
        <v>14.91</v>
      </c>
      <c r="F18" s="21">
        <v>2975.8</v>
      </c>
      <c r="G18" s="70">
        <v>3272.902271018</v>
      </c>
      <c r="H18" s="70">
        <v>91.91879572</v>
      </c>
      <c r="I18" s="70">
        <v>243.6820308</v>
      </c>
      <c r="J18" s="70">
        <v>133.09247433</v>
      </c>
      <c r="K18" s="21">
        <v>3741.595571868</v>
      </c>
      <c r="L18" s="183">
        <v>18.03833775</v>
      </c>
      <c r="M18" s="183">
        <v>1.2955</v>
      </c>
      <c r="N18" s="184">
        <v>0</v>
      </c>
      <c r="O18" s="183">
        <v>0</v>
      </c>
      <c r="P18" s="185">
        <f t="shared" si="0"/>
        <v>19.33383775</v>
      </c>
    </row>
    <row r="19" spans="1:15" s="5" customFormat="1" ht="15" customHeight="1">
      <c r="A19" s="551" t="s">
        <v>732</v>
      </c>
      <c r="B19" s="551"/>
      <c r="C19" s="551"/>
      <c r="D19" s="551"/>
      <c r="E19" s="551"/>
      <c r="F19" s="551"/>
      <c r="G19" s="551"/>
      <c r="H19" s="551"/>
      <c r="I19" s="551"/>
      <c r="J19" s="551"/>
      <c r="K19" s="551"/>
      <c r="L19" s="551"/>
      <c r="M19" s="551"/>
      <c r="N19" s="551"/>
      <c r="O19" s="551"/>
    </row>
    <row r="20" spans="1:15" s="5" customFormat="1" ht="13.5" customHeight="1">
      <c r="A20" s="551" t="s">
        <v>154</v>
      </c>
      <c r="B20" s="551"/>
      <c r="C20" s="551"/>
      <c r="D20" s="551"/>
      <c r="E20" s="551"/>
      <c r="F20" s="551"/>
      <c r="G20" s="551"/>
      <c r="H20" s="551"/>
      <c r="I20" s="551"/>
      <c r="J20" s="551"/>
      <c r="K20" s="551"/>
      <c r="L20" s="551"/>
      <c r="M20" s="551"/>
      <c r="N20" s="551"/>
      <c r="O20" s="551"/>
    </row>
    <row r="21" s="5" customFormat="1" ht="27" customHeight="1"/>
  </sheetData>
  <sheetProtection/>
  <mergeCells count="16">
    <mergeCell ref="A19:O19"/>
    <mergeCell ref="A20:O20"/>
    <mergeCell ref="P2:P4"/>
    <mergeCell ref="B3:C3"/>
    <mergeCell ref="D3:E3"/>
    <mergeCell ref="G3:H3"/>
    <mergeCell ref="I3:J3"/>
    <mergeCell ref="L3:M3"/>
    <mergeCell ref="N3:O3"/>
    <mergeCell ref="A1:O1"/>
    <mergeCell ref="A2:A4"/>
    <mergeCell ref="B2:E2"/>
    <mergeCell ref="F2:F4"/>
    <mergeCell ref="G2:J2"/>
    <mergeCell ref="K2:K4"/>
    <mergeCell ref="L2:O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A22" sqref="A22:I22"/>
    </sheetView>
  </sheetViews>
  <sheetFormatPr defaultColWidth="9.140625" defaultRowHeight="12.75"/>
  <cols>
    <col min="1" max="15" width="12.140625" style="0" bestFit="1" customWidth="1"/>
    <col min="16" max="16" width="4.7109375" style="0" bestFit="1" customWidth="1"/>
  </cols>
  <sheetData>
    <row r="1" spans="1:9" ht="15" customHeight="1">
      <c r="A1" s="552" t="s">
        <v>22</v>
      </c>
      <c r="B1" s="552"/>
      <c r="C1" s="552"/>
      <c r="D1" s="552"/>
      <c r="E1" s="552"/>
      <c r="F1" s="552"/>
      <c r="G1" s="552"/>
      <c r="H1" s="552"/>
      <c r="I1" s="552"/>
    </row>
    <row r="2" spans="1:15" s="5" customFormat="1" ht="18" customHeight="1">
      <c r="A2" s="502" t="s">
        <v>155</v>
      </c>
      <c r="B2" s="624" t="s">
        <v>192</v>
      </c>
      <c r="C2" s="625"/>
      <c r="D2" s="625"/>
      <c r="E2" s="625"/>
      <c r="F2" s="625"/>
      <c r="G2" s="625"/>
      <c r="H2" s="626"/>
      <c r="I2" s="508" t="s">
        <v>512</v>
      </c>
      <c r="J2" s="562"/>
      <c r="K2" s="562"/>
      <c r="L2" s="562"/>
      <c r="M2" s="562"/>
      <c r="N2" s="562"/>
      <c r="O2" s="509"/>
    </row>
    <row r="3" spans="1:15" s="5" customFormat="1" ht="18" customHeight="1">
      <c r="A3" s="504"/>
      <c r="B3" s="20" t="s">
        <v>513</v>
      </c>
      <c r="C3" s="20" t="s">
        <v>514</v>
      </c>
      <c r="D3" s="20" t="s">
        <v>515</v>
      </c>
      <c r="E3" s="20" t="s">
        <v>516</v>
      </c>
      <c r="F3" s="20" t="s">
        <v>517</v>
      </c>
      <c r="G3" s="20" t="s">
        <v>518</v>
      </c>
      <c r="H3" s="20" t="s">
        <v>519</v>
      </c>
      <c r="I3" s="20" t="s">
        <v>513</v>
      </c>
      <c r="J3" s="20" t="s">
        <v>514</v>
      </c>
      <c r="K3" s="20" t="s">
        <v>515</v>
      </c>
      <c r="L3" s="20" t="s">
        <v>516</v>
      </c>
      <c r="M3" s="20" t="s">
        <v>517</v>
      </c>
      <c r="N3" s="20" t="s">
        <v>518</v>
      </c>
      <c r="O3" s="20" t="s">
        <v>519</v>
      </c>
    </row>
    <row r="4" spans="1:15" s="5" customFormat="1" ht="18" customHeight="1">
      <c r="A4" s="3" t="s">
        <v>520</v>
      </c>
      <c r="B4" s="34">
        <v>7336635.868761</v>
      </c>
      <c r="C4" s="21">
        <v>5354.2229065</v>
      </c>
      <c r="D4" s="21">
        <v>4940.553378</v>
      </c>
      <c r="E4" s="21">
        <v>1322.259218</v>
      </c>
      <c r="F4" s="21">
        <v>2712.996169771</v>
      </c>
      <c r="G4" s="21">
        <v>1275.371650161</v>
      </c>
      <c r="H4" s="21">
        <v>33.1141</v>
      </c>
      <c r="I4" s="34">
        <v>709594</v>
      </c>
      <c r="J4" s="21">
        <v>873</v>
      </c>
      <c r="K4" s="21">
        <v>1332</v>
      </c>
      <c r="L4" s="21">
        <v>354</v>
      </c>
      <c r="M4" s="11">
        <v>0</v>
      </c>
      <c r="N4" s="11">
        <v>9</v>
      </c>
      <c r="O4" s="11">
        <v>0</v>
      </c>
    </row>
    <row r="5" spans="1:15" s="5" customFormat="1" ht="18" customHeight="1">
      <c r="A5" s="3" t="s">
        <v>29</v>
      </c>
      <c r="B5" s="34">
        <v>5129221.2883188</v>
      </c>
      <c r="C5" s="21">
        <v>1792.549354</v>
      </c>
      <c r="D5" s="21">
        <v>2170.68536375</v>
      </c>
      <c r="E5" s="21">
        <v>1823.75314875</v>
      </c>
      <c r="F5" s="21">
        <v>0.093858821</v>
      </c>
      <c r="G5" s="21">
        <v>0.037072341</v>
      </c>
      <c r="H5" s="21">
        <v>0.1636208</v>
      </c>
      <c r="I5" s="34">
        <v>2270484</v>
      </c>
      <c r="J5" s="21">
        <v>7992</v>
      </c>
      <c r="K5" s="21">
        <v>338</v>
      </c>
      <c r="L5" s="21">
        <v>9434</v>
      </c>
      <c r="M5" s="11">
        <v>0</v>
      </c>
      <c r="N5" s="11">
        <v>0</v>
      </c>
      <c r="O5" s="11">
        <v>0</v>
      </c>
    </row>
    <row r="6" spans="1:15" s="5" customFormat="1" ht="18" customHeight="1">
      <c r="A6" s="3" t="s">
        <v>105</v>
      </c>
      <c r="B6" s="34">
        <v>580467.681832</v>
      </c>
      <c r="C6" s="21">
        <v>46.11483875</v>
      </c>
      <c r="D6" s="21">
        <v>138.95065125</v>
      </c>
      <c r="E6" s="21">
        <v>39.54</v>
      </c>
      <c r="F6" s="21">
        <v>0</v>
      </c>
      <c r="G6" s="21">
        <v>0</v>
      </c>
      <c r="H6" s="21">
        <v>0</v>
      </c>
      <c r="I6" s="34">
        <v>1275372</v>
      </c>
      <c r="J6" s="21">
        <v>308</v>
      </c>
      <c r="K6" s="21">
        <v>946</v>
      </c>
      <c r="L6" s="21">
        <v>403</v>
      </c>
      <c r="M6" s="11">
        <v>0</v>
      </c>
      <c r="N6" s="11">
        <v>0</v>
      </c>
      <c r="O6" s="11">
        <v>0</v>
      </c>
    </row>
    <row r="7" spans="1:15" s="5" customFormat="1" ht="18" customHeight="1">
      <c r="A7" s="3" t="s">
        <v>106</v>
      </c>
      <c r="B7" s="34">
        <v>652046.7117</v>
      </c>
      <c r="C7" s="21">
        <v>53.9749895</v>
      </c>
      <c r="D7" s="21">
        <v>137.1574378</v>
      </c>
      <c r="E7" s="21">
        <v>103.279406</v>
      </c>
      <c r="F7" s="21">
        <v>0</v>
      </c>
      <c r="G7" s="21">
        <v>0</v>
      </c>
      <c r="H7" s="21">
        <v>0</v>
      </c>
      <c r="I7" s="34">
        <v>548910</v>
      </c>
      <c r="J7" s="21">
        <v>517</v>
      </c>
      <c r="K7" s="21">
        <v>316</v>
      </c>
      <c r="L7" s="21">
        <v>7882</v>
      </c>
      <c r="M7" s="11">
        <v>0</v>
      </c>
      <c r="N7" s="11">
        <v>0</v>
      </c>
      <c r="O7" s="11">
        <v>0</v>
      </c>
    </row>
    <row r="8" spans="1:15" s="5" customFormat="1" ht="18" customHeight="1">
      <c r="A8" s="3" t="s">
        <v>107</v>
      </c>
      <c r="B8" s="34">
        <v>582769.6762</v>
      </c>
      <c r="C8" s="21">
        <v>45.63818025</v>
      </c>
      <c r="D8" s="21">
        <v>47.19238725</v>
      </c>
      <c r="E8" s="21">
        <v>180.2867343</v>
      </c>
      <c r="F8" s="21">
        <v>0</v>
      </c>
      <c r="G8" s="21">
        <v>0</v>
      </c>
      <c r="H8" s="21">
        <v>0</v>
      </c>
      <c r="I8" s="34">
        <v>664974</v>
      </c>
      <c r="J8" s="21">
        <v>687</v>
      </c>
      <c r="K8" s="21">
        <v>176</v>
      </c>
      <c r="L8" s="21">
        <v>2510</v>
      </c>
      <c r="M8" s="11">
        <v>0</v>
      </c>
      <c r="N8" s="11">
        <v>0</v>
      </c>
      <c r="O8" s="11">
        <v>0</v>
      </c>
    </row>
    <row r="9" spans="1:15" s="5" customFormat="1" ht="18" customHeight="1">
      <c r="A9" s="3" t="s">
        <v>108</v>
      </c>
      <c r="B9" s="34">
        <v>628767.657982</v>
      </c>
      <c r="C9" s="21">
        <v>77.53426975</v>
      </c>
      <c r="D9" s="21">
        <v>127.56602625</v>
      </c>
      <c r="E9" s="21">
        <v>62.820262</v>
      </c>
      <c r="F9" s="21">
        <v>0</v>
      </c>
      <c r="G9" s="21">
        <v>0</v>
      </c>
      <c r="H9" s="21">
        <v>0</v>
      </c>
      <c r="I9" s="34">
        <v>553642</v>
      </c>
      <c r="J9" s="21">
        <v>365</v>
      </c>
      <c r="K9" s="21">
        <v>1502</v>
      </c>
      <c r="L9" s="21">
        <v>801</v>
      </c>
      <c r="M9" s="11">
        <v>0</v>
      </c>
      <c r="N9" s="11">
        <v>0</v>
      </c>
      <c r="O9" s="11">
        <v>0</v>
      </c>
    </row>
    <row r="10" spans="1:15" s="5" customFormat="1" ht="18" customHeight="1">
      <c r="A10" s="3" t="s">
        <v>109</v>
      </c>
      <c r="B10" s="34">
        <v>623938.02025325</v>
      </c>
      <c r="C10" s="21">
        <v>66.420882</v>
      </c>
      <c r="D10" s="21">
        <v>106.71697</v>
      </c>
      <c r="E10" s="21">
        <v>199.4055315</v>
      </c>
      <c r="F10" s="21">
        <v>0</v>
      </c>
      <c r="G10" s="21">
        <v>0</v>
      </c>
      <c r="H10" s="21">
        <v>0.1356498</v>
      </c>
      <c r="I10" s="21">
        <v>0</v>
      </c>
      <c r="J10" s="21">
        <v>0</v>
      </c>
      <c r="K10" s="21">
        <v>0</v>
      </c>
      <c r="L10" s="21">
        <v>0</v>
      </c>
      <c r="M10" s="11">
        <v>0</v>
      </c>
      <c r="N10" s="11">
        <v>0</v>
      </c>
      <c r="O10" s="11">
        <v>0</v>
      </c>
    </row>
    <row r="11" spans="1:15" s="5" customFormat="1" ht="18" customHeight="1">
      <c r="A11" s="3" t="s">
        <v>110</v>
      </c>
      <c r="B11" s="34">
        <v>584046.58122425</v>
      </c>
      <c r="C11" s="21">
        <v>141.32960825</v>
      </c>
      <c r="D11" s="21">
        <v>223.41413625</v>
      </c>
      <c r="E11" s="21">
        <v>227.05333325</v>
      </c>
      <c r="F11" s="21">
        <v>0.031383948</v>
      </c>
      <c r="G11" s="21">
        <v>0</v>
      </c>
      <c r="H11" s="21">
        <v>0</v>
      </c>
      <c r="I11" s="34">
        <v>813776</v>
      </c>
      <c r="J11" s="21">
        <v>816</v>
      </c>
      <c r="K11" s="21">
        <v>926</v>
      </c>
      <c r="L11" s="21">
        <v>551</v>
      </c>
      <c r="M11" s="11">
        <v>0</v>
      </c>
      <c r="N11" s="11">
        <v>0</v>
      </c>
      <c r="O11" s="11">
        <v>0</v>
      </c>
    </row>
    <row r="12" spans="1:15" s="5" customFormat="1" ht="18" customHeight="1">
      <c r="A12" s="3" t="s">
        <v>111</v>
      </c>
      <c r="B12" s="34">
        <v>214206.00078</v>
      </c>
      <c r="C12" s="21">
        <v>100.553395</v>
      </c>
      <c r="D12" s="21">
        <v>234.852734</v>
      </c>
      <c r="E12" s="21">
        <v>87.530092</v>
      </c>
      <c r="F12" s="21">
        <v>0.031123</v>
      </c>
      <c r="G12" s="21">
        <v>0</v>
      </c>
      <c r="H12" s="21">
        <v>0.027971</v>
      </c>
      <c r="I12" s="34">
        <v>1013222</v>
      </c>
      <c r="J12" s="21">
        <v>919</v>
      </c>
      <c r="K12" s="21">
        <v>717</v>
      </c>
      <c r="L12" s="21">
        <v>258</v>
      </c>
      <c r="M12" s="11">
        <v>0</v>
      </c>
      <c r="N12" s="11">
        <v>0</v>
      </c>
      <c r="O12" s="11">
        <v>0</v>
      </c>
    </row>
    <row r="13" spans="1:15" s="5" customFormat="1" ht="18" customHeight="1">
      <c r="A13" s="3" t="s">
        <v>112</v>
      </c>
      <c r="B13" s="34">
        <v>215276.908681</v>
      </c>
      <c r="C13" s="21">
        <v>103.605488</v>
      </c>
      <c r="D13" s="21">
        <v>100.804473</v>
      </c>
      <c r="E13" s="21">
        <v>111.064731</v>
      </c>
      <c r="F13" s="21">
        <v>0.015782</v>
      </c>
      <c r="G13" s="21">
        <v>0.018537</v>
      </c>
      <c r="H13" s="21">
        <v>0</v>
      </c>
      <c r="I13" s="34">
        <v>1435457</v>
      </c>
      <c r="J13" s="21">
        <v>2523</v>
      </c>
      <c r="K13" s="21">
        <v>833</v>
      </c>
      <c r="L13" s="21">
        <v>10959</v>
      </c>
      <c r="M13" s="11">
        <v>0</v>
      </c>
      <c r="N13" s="11">
        <v>0</v>
      </c>
      <c r="O13" s="11">
        <v>0</v>
      </c>
    </row>
    <row r="14" spans="1:15" s="5" customFormat="1" ht="18" customHeight="1">
      <c r="A14" s="3" t="s">
        <v>115</v>
      </c>
      <c r="B14" s="34">
        <v>233914.231688</v>
      </c>
      <c r="C14" s="21">
        <v>84.698475</v>
      </c>
      <c r="D14" s="21">
        <v>254.034789</v>
      </c>
      <c r="E14" s="21">
        <v>98.145833</v>
      </c>
      <c r="F14" s="21">
        <v>0</v>
      </c>
      <c r="G14" s="21">
        <v>0</v>
      </c>
      <c r="H14" s="21">
        <v>0</v>
      </c>
      <c r="I14" s="34">
        <v>959808</v>
      </c>
      <c r="J14" s="21">
        <v>3505</v>
      </c>
      <c r="K14" s="21">
        <v>3131</v>
      </c>
      <c r="L14" s="21">
        <v>1983</v>
      </c>
      <c r="M14" s="11">
        <v>0</v>
      </c>
      <c r="N14" s="11">
        <v>0</v>
      </c>
      <c r="O14" s="11">
        <v>0</v>
      </c>
    </row>
    <row r="15" spans="1:15" s="5" customFormat="1" ht="18" customHeight="1">
      <c r="A15" s="3" t="s">
        <v>116</v>
      </c>
      <c r="B15" s="34">
        <v>253808.584264</v>
      </c>
      <c r="C15" s="21">
        <v>163.721007</v>
      </c>
      <c r="D15" s="21">
        <v>249.506063</v>
      </c>
      <c r="E15" s="21">
        <v>129.793427</v>
      </c>
      <c r="F15" s="21">
        <v>0</v>
      </c>
      <c r="G15" s="21">
        <v>0</v>
      </c>
      <c r="H15" s="21">
        <v>0</v>
      </c>
      <c r="I15" s="34">
        <v>1241368</v>
      </c>
      <c r="J15" s="21">
        <v>1839</v>
      </c>
      <c r="K15" s="21">
        <v>3792</v>
      </c>
      <c r="L15" s="21">
        <v>1621</v>
      </c>
      <c r="M15" s="11">
        <v>0</v>
      </c>
      <c r="N15" s="11">
        <v>0</v>
      </c>
      <c r="O15" s="11">
        <v>0</v>
      </c>
    </row>
    <row r="16" spans="1:15" s="5" customFormat="1" ht="18" customHeight="1">
      <c r="A16" s="3" t="s">
        <v>114</v>
      </c>
      <c r="B16" s="34">
        <v>248293.273633</v>
      </c>
      <c r="C16" s="21">
        <v>173.8982205</v>
      </c>
      <c r="D16" s="21">
        <v>244.189696</v>
      </c>
      <c r="E16" s="21">
        <v>119.14379875</v>
      </c>
      <c r="F16" s="21">
        <v>0.015569873</v>
      </c>
      <c r="G16" s="21">
        <v>0.018535341</v>
      </c>
      <c r="H16" s="21">
        <v>0</v>
      </c>
      <c r="I16" s="34">
        <v>2192197</v>
      </c>
      <c r="J16" s="21">
        <v>402</v>
      </c>
      <c r="K16" s="21">
        <v>1095</v>
      </c>
      <c r="L16" s="21">
        <v>1926</v>
      </c>
      <c r="M16" s="11">
        <v>0</v>
      </c>
      <c r="N16" s="11">
        <v>0</v>
      </c>
      <c r="O16" s="11">
        <v>0</v>
      </c>
    </row>
    <row r="17" spans="1:15" s="5" customFormat="1" ht="18" customHeight="1">
      <c r="A17" s="3" t="s">
        <v>113</v>
      </c>
      <c r="B17" s="34">
        <v>311685.96</v>
      </c>
      <c r="C17" s="21">
        <v>735.06</v>
      </c>
      <c r="D17" s="21">
        <v>306.3</v>
      </c>
      <c r="E17" s="21">
        <v>465.69</v>
      </c>
      <c r="F17" s="21">
        <v>0</v>
      </c>
      <c r="G17" s="21">
        <v>0</v>
      </c>
      <c r="H17" s="21">
        <v>0</v>
      </c>
      <c r="I17" s="34">
        <v>2270484</v>
      </c>
      <c r="J17" s="21">
        <v>7992</v>
      </c>
      <c r="K17" s="21">
        <v>338</v>
      </c>
      <c r="L17" s="21">
        <v>9434</v>
      </c>
      <c r="M17" s="11">
        <v>0</v>
      </c>
      <c r="N17" s="11">
        <v>0</v>
      </c>
      <c r="O17" s="11">
        <v>0</v>
      </c>
    </row>
    <row r="18" spans="1:9" s="5" customFormat="1" ht="14.25" customHeight="1">
      <c r="A18" s="551" t="s">
        <v>521</v>
      </c>
      <c r="B18" s="551"/>
      <c r="C18" s="551"/>
      <c r="D18" s="551"/>
      <c r="E18" s="551"/>
      <c r="F18" s="551"/>
      <c r="G18" s="551"/>
      <c r="H18" s="551"/>
      <c r="I18" s="551"/>
    </row>
    <row r="19" spans="1:9" s="5" customFormat="1" ht="13.5" customHeight="1">
      <c r="A19" s="551" t="s">
        <v>522</v>
      </c>
      <c r="B19" s="551"/>
      <c r="C19" s="551"/>
      <c r="D19" s="551"/>
      <c r="E19" s="551"/>
      <c r="F19" s="551"/>
      <c r="G19" s="551"/>
      <c r="H19" s="551"/>
      <c r="I19" s="551"/>
    </row>
    <row r="20" spans="1:9" s="5" customFormat="1" ht="13.5" customHeight="1">
      <c r="A20" s="551" t="s">
        <v>523</v>
      </c>
      <c r="B20" s="551"/>
      <c r="C20" s="551"/>
      <c r="D20" s="551"/>
      <c r="E20" s="551"/>
      <c r="F20" s="551"/>
      <c r="G20" s="551"/>
      <c r="H20" s="551"/>
      <c r="I20" s="551"/>
    </row>
    <row r="21" spans="1:9" s="5" customFormat="1" ht="13.5" customHeight="1">
      <c r="A21" s="551" t="s">
        <v>732</v>
      </c>
      <c r="B21" s="551"/>
      <c r="C21" s="551"/>
      <c r="D21" s="551"/>
      <c r="E21" s="551"/>
      <c r="F21" s="551"/>
      <c r="G21" s="551"/>
      <c r="H21" s="551"/>
      <c r="I21" s="551"/>
    </row>
    <row r="22" spans="1:9" s="5" customFormat="1" ht="13.5" customHeight="1">
      <c r="A22" s="551" t="s">
        <v>504</v>
      </c>
      <c r="B22" s="551"/>
      <c r="C22" s="551"/>
      <c r="D22" s="551"/>
      <c r="E22" s="551"/>
      <c r="F22" s="551"/>
      <c r="G22" s="551"/>
      <c r="H22" s="551"/>
      <c r="I22" s="551"/>
    </row>
    <row r="23" s="5" customFormat="1" ht="27.75" customHeight="1"/>
  </sheetData>
  <sheetProtection/>
  <mergeCells count="9">
    <mergeCell ref="A20:I20"/>
    <mergeCell ref="A21:I21"/>
    <mergeCell ref="A22:I22"/>
    <mergeCell ref="A1:I1"/>
    <mergeCell ref="A2:A3"/>
    <mergeCell ref="B2:H2"/>
    <mergeCell ref="I2:O2"/>
    <mergeCell ref="A18:I18"/>
    <mergeCell ref="A19:I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H22" sqref="H22"/>
    </sheetView>
  </sheetViews>
  <sheetFormatPr defaultColWidth="9.140625" defaultRowHeight="12.75"/>
  <cols>
    <col min="1" max="15" width="14.7109375" style="0" bestFit="1" customWidth="1"/>
    <col min="16" max="16" width="4.7109375" style="0" bestFit="1" customWidth="1"/>
  </cols>
  <sheetData>
    <row r="1" spans="1:7" ht="18.75" customHeight="1">
      <c r="A1" s="552" t="s">
        <v>23</v>
      </c>
      <c r="B1" s="552"/>
      <c r="C1" s="552"/>
      <c r="D1" s="552"/>
      <c r="E1" s="552"/>
      <c r="F1" s="552"/>
      <c r="G1" s="552"/>
    </row>
    <row r="2" spans="1:15" s="5" customFormat="1" ht="18" customHeight="1">
      <c r="A2" s="502" t="s">
        <v>155</v>
      </c>
      <c r="B2" s="624" t="s">
        <v>524</v>
      </c>
      <c r="C2" s="625"/>
      <c r="D2" s="625"/>
      <c r="E2" s="625"/>
      <c r="F2" s="625"/>
      <c r="G2" s="625"/>
      <c r="H2" s="626"/>
      <c r="I2" s="508" t="s">
        <v>525</v>
      </c>
      <c r="J2" s="562"/>
      <c r="K2" s="562"/>
      <c r="L2" s="562"/>
      <c r="M2" s="562"/>
      <c r="N2" s="562"/>
      <c r="O2" s="509"/>
    </row>
    <row r="3" spans="1:15" s="5" customFormat="1" ht="18" customHeight="1">
      <c r="A3" s="504"/>
      <c r="B3" s="20" t="s">
        <v>513</v>
      </c>
      <c r="C3" s="20" t="s">
        <v>514</v>
      </c>
      <c r="D3" s="20" t="s">
        <v>515</v>
      </c>
      <c r="E3" s="20" t="s">
        <v>516</v>
      </c>
      <c r="F3" s="20" t="s">
        <v>517</v>
      </c>
      <c r="G3" s="20" t="s">
        <v>518</v>
      </c>
      <c r="H3" s="20" t="s">
        <v>519</v>
      </c>
      <c r="I3" s="20" t="s">
        <v>513</v>
      </c>
      <c r="J3" s="20" t="s">
        <v>514</v>
      </c>
      <c r="K3" s="20" t="s">
        <v>515</v>
      </c>
      <c r="L3" s="20" t="s">
        <v>516</v>
      </c>
      <c r="M3" s="20" t="s">
        <v>517</v>
      </c>
      <c r="N3" s="20" t="s">
        <v>518</v>
      </c>
      <c r="O3" s="20" t="s">
        <v>519</v>
      </c>
    </row>
    <row r="4" spans="1:15" s="5" customFormat="1" ht="18" customHeight="1">
      <c r="A4" s="3" t="s">
        <v>28</v>
      </c>
      <c r="B4" s="34">
        <v>7978933.798</v>
      </c>
      <c r="C4" s="34">
        <v>176061.2689</v>
      </c>
      <c r="D4" s="34">
        <v>226751.7223</v>
      </c>
      <c r="E4" s="21">
        <v>59106.09065</v>
      </c>
      <c r="F4" s="21">
        <v>42661.71633</v>
      </c>
      <c r="G4" s="21">
        <v>33643.82151</v>
      </c>
      <c r="H4" s="21">
        <v>1192.824628</v>
      </c>
      <c r="I4" s="34">
        <v>4059718</v>
      </c>
      <c r="J4" s="21">
        <v>50501</v>
      </c>
      <c r="K4" s="21">
        <v>37698</v>
      </c>
      <c r="L4" s="21">
        <v>21801</v>
      </c>
      <c r="M4" s="11">
        <v>33796</v>
      </c>
      <c r="N4" s="11">
        <v>1978</v>
      </c>
      <c r="O4" s="11">
        <v>74</v>
      </c>
    </row>
    <row r="5" spans="1:15" s="5" customFormat="1" ht="18" customHeight="1">
      <c r="A5" s="3" t="s">
        <v>29</v>
      </c>
      <c r="B5" s="34">
        <f aca="true" t="shared" si="0" ref="B5:H5">SUM(B6:B17)</f>
        <v>9009927.9925</v>
      </c>
      <c r="C5" s="34">
        <f t="shared" si="0"/>
        <v>170324.37954000002</v>
      </c>
      <c r="D5" s="34">
        <f t="shared" si="0"/>
        <v>374339.80156000005</v>
      </c>
      <c r="E5" s="21">
        <f t="shared" si="0"/>
        <v>75589.004036</v>
      </c>
      <c r="F5" s="21">
        <f t="shared" si="0"/>
        <v>11480.417642899998</v>
      </c>
      <c r="G5" s="21">
        <f t="shared" si="0"/>
        <v>12513.169359500002</v>
      </c>
      <c r="H5" s="21">
        <f t="shared" si="0"/>
        <v>219.00372575699998</v>
      </c>
      <c r="I5" s="34">
        <v>6680611</v>
      </c>
      <c r="J5" s="21">
        <v>81513</v>
      </c>
      <c r="K5" s="21">
        <v>32141</v>
      </c>
      <c r="L5" s="21">
        <v>30965</v>
      </c>
      <c r="M5" s="11">
        <v>650</v>
      </c>
      <c r="N5" s="11">
        <v>643</v>
      </c>
      <c r="O5" s="11">
        <v>24</v>
      </c>
    </row>
    <row r="6" spans="1:15" s="5" customFormat="1" ht="18" customHeight="1">
      <c r="A6" s="3" t="s">
        <v>105</v>
      </c>
      <c r="B6" s="34">
        <v>673980.5193</v>
      </c>
      <c r="C6" s="21">
        <v>10092.26059</v>
      </c>
      <c r="D6" s="21">
        <v>21981.22974</v>
      </c>
      <c r="E6" s="21">
        <v>3519.879759</v>
      </c>
      <c r="F6" s="21">
        <v>897.4453804</v>
      </c>
      <c r="G6" s="21">
        <v>872.6699484</v>
      </c>
      <c r="H6" s="21">
        <v>11.07992854</v>
      </c>
      <c r="I6" s="34">
        <v>4911962</v>
      </c>
      <c r="J6" s="21">
        <v>49395</v>
      </c>
      <c r="K6" s="21">
        <v>32413</v>
      </c>
      <c r="L6" s="21">
        <v>23666</v>
      </c>
      <c r="M6" s="11">
        <v>42550</v>
      </c>
      <c r="N6" s="11">
        <v>2631</v>
      </c>
      <c r="O6" s="11">
        <v>64</v>
      </c>
    </row>
    <row r="7" spans="1:15" s="5" customFormat="1" ht="18" customHeight="1">
      <c r="A7" s="3" t="s">
        <v>106</v>
      </c>
      <c r="B7" s="34">
        <v>639292.2195</v>
      </c>
      <c r="C7" s="21">
        <v>11361.4274</v>
      </c>
      <c r="D7" s="21">
        <v>24341.463</v>
      </c>
      <c r="E7" s="21">
        <v>6229.593534</v>
      </c>
      <c r="F7" s="21">
        <v>1041.271668</v>
      </c>
      <c r="G7" s="21">
        <v>981.5903865</v>
      </c>
      <c r="H7" s="21">
        <v>11.74862073</v>
      </c>
      <c r="I7" s="34">
        <v>3177157</v>
      </c>
      <c r="J7" s="21">
        <v>52409</v>
      </c>
      <c r="K7" s="21">
        <v>62720</v>
      </c>
      <c r="L7" s="21">
        <v>53150</v>
      </c>
      <c r="M7" s="11">
        <v>52551</v>
      </c>
      <c r="N7" s="11">
        <v>10629</v>
      </c>
      <c r="O7" s="11">
        <v>331</v>
      </c>
    </row>
    <row r="8" spans="1:15" s="5" customFormat="1" ht="18" customHeight="1">
      <c r="A8" s="3" t="s">
        <v>107</v>
      </c>
      <c r="B8" s="34">
        <v>553601.752</v>
      </c>
      <c r="C8" s="21">
        <v>11372.29315</v>
      </c>
      <c r="D8" s="21">
        <v>18235.84912</v>
      </c>
      <c r="E8" s="21">
        <v>5969.618067</v>
      </c>
      <c r="F8" s="21">
        <v>984.8065638</v>
      </c>
      <c r="G8" s="21">
        <v>923.5693267</v>
      </c>
      <c r="H8" s="21">
        <v>41.22191047</v>
      </c>
      <c r="I8" s="34">
        <v>3828456</v>
      </c>
      <c r="J8" s="21">
        <v>62464</v>
      </c>
      <c r="K8" s="21">
        <v>47015</v>
      </c>
      <c r="L8" s="21">
        <v>46587</v>
      </c>
      <c r="M8" s="11">
        <v>50906</v>
      </c>
      <c r="N8" s="11">
        <v>2575</v>
      </c>
      <c r="O8" s="11">
        <v>519</v>
      </c>
    </row>
    <row r="9" spans="1:15" s="5" customFormat="1" ht="18" customHeight="1">
      <c r="A9" s="3" t="s">
        <v>108</v>
      </c>
      <c r="B9" s="34">
        <v>596059.2898</v>
      </c>
      <c r="C9" s="21">
        <v>11587.34967</v>
      </c>
      <c r="D9" s="21">
        <v>22840.41937</v>
      </c>
      <c r="E9" s="21">
        <v>4408.842853</v>
      </c>
      <c r="F9" s="21">
        <v>1106.333984</v>
      </c>
      <c r="G9" s="21">
        <v>887.3558844</v>
      </c>
      <c r="H9" s="21">
        <v>24.51635941</v>
      </c>
      <c r="I9" s="34">
        <v>4014269</v>
      </c>
      <c r="J9" s="21">
        <v>54927</v>
      </c>
      <c r="K9" s="21">
        <v>64402</v>
      </c>
      <c r="L9" s="21">
        <v>36237</v>
      </c>
      <c r="M9" s="11">
        <v>51600</v>
      </c>
      <c r="N9" s="11">
        <v>7790</v>
      </c>
      <c r="O9" s="11">
        <v>106</v>
      </c>
    </row>
    <row r="10" spans="1:15" s="5" customFormat="1" ht="18" customHeight="1">
      <c r="A10" s="3" t="s">
        <v>109</v>
      </c>
      <c r="B10" s="34">
        <v>982510.7738</v>
      </c>
      <c r="C10" s="21">
        <v>14346.51034</v>
      </c>
      <c r="D10" s="21">
        <v>20629.88567</v>
      </c>
      <c r="E10" s="21">
        <v>7726.426128</v>
      </c>
      <c r="F10" s="21">
        <v>1160.940465</v>
      </c>
      <c r="G10" s="21">
        <v>620.036246</v>
      </c>
      <c r="H10" s="21">
        <v>30.3027832</v>
      </c>
      <c r="I10" s="34">
        <v>5230530</v>
      </c>
      <c r="J10" s="21">
        <v>62687</v>
      </c>
      <c r="K10" s="21">
        <v>41542</v>
      </c>
      <c r="L10" s="21">
        <v>66987</v>
      </c>
      <c r="M10" s="11">
        <v>55370</v>
      </c>
      <c r="N10" s="11">
        <v>4808</v>
      </c>
      <c r="O10" s="11">
        <v>166</v>
      </c>
    </row>
    <row r="11" spans="1:15" s="5" customFormat="1" ht="18" customHeight="1">
      <c r="A11" s="3" t="s">
        <v>110</v>
      </c>
      <c r="B11" s="34">
        <v>824341.604</v>
      </c>
      <c r="C11" s="21">
        <v>14436.91273</v>
      </c>
      <c r="D11" s="21">
        <v>31544.56565</v>
      </c>
      <c r="E11" s="21">
        <v>6966.623058</v>
      </c>
      <c r="F11" s="21">
        <v>1320.170562</v>
      </c>
      <c r="G11" s="21">
        <v>1202.373211</v>
      </c>
      <c r="H11" s="21">
        <v>15.81661755</v>
      </c>
      <c r="I11" s="34">
        <v>4292149</v>
      </c>
      <c r="J11" s="21">
        <v>64824</v>
      </c>
      <c r="K11" s="21">
        <v>41175</v>
      </c>
      <c r="L11" s="21">
        <v>49110</v>
      </c>
      <c r="M11" s="11">
        <v>57645</v>
      </c>
      <c r="N11" s="11">
        <v>2437</v>
      </c>
      <c r="O11" s="11">
        <v>171</v>
      </c>
    </row>
    <row r="12" spans="1:15" s="5" customFormat="1" ht="18" customHeight="1">
      <c r="A12" s="3" t="s">
        <v>111</v>
      </c>
      <c r="B12" s="34">
        <v>634048.6975</v>
      </c>
      <c r="C12" s="21">
        <v>16466.21776</v>
      </c>
      <c r="D12" s="21">
        <v>40139.56095</v>
      </c>
      <c r="E12" s="21">
        <v>5760.189521</v>
      </c>
      <c r="F12" s="21">
        <v>1176.36032</v>
      </c>
      <c r="G12" s="21">
        <v>1232.193383</v>
      </c>
      <c r="H12" s="21">
        <v>9.28848168</v>
      </c>
      <c r="I12" s="34">
        <v>4130883</v>
      </c>
      <c r="J12" s="21">
        <v>66219</v>
      </c>
      <c r="K12" s="34">
        <v>105099</v>
      </c>
      <c r="L12" s="21">
        <v>39573</v>
      </c>
      <c r="M12" s="11">
        <v>39406</v>
      </c>
      <c r="N12" s="11">
        <v>3849</v>
      </c>
      <c r="O12" s="11">
        <v>70</v>
      </c>
    </row>
    <row r="13" spans="1:15" s="5" customFormat="1" ht="18" customHeight="1">
      <c r="A13" s="3" t="s">
        <v>112</v>
      </c>
      <c r="B13" s="34">
        <v>720996.605</v>
      </c>
      <c r="C13" s="21">
        <v>12740.8429</v>
      </c>
      <c r="D13" s="21">
        <v>22845.74212</v>
      </c>
      <c r="E13" s="21">
        <v>5265.267478</v>
      </c>
      <c r="F13" s="21">
        <v>1053.314584</v>
      </c>
      <c r="G13" s="21">
        <v>516.2668904</v>
      </c>
      <c r="H13" s="21">
        <v>8.87861455</v>
      </c>
      <c r="I13" s="34">
        <v>5339150</v>
      </c>
      <c r="J13" s="21">
        <v>55691</v>
      </c>
      <c r="K13" s="21">
        <v>92092</v>
      </c>
      <c r="L13" s="21">
        <v>45333</v>
      </c>
      <c r="M13" s="11">
        <v>4897</v>
      </c>
      <c r="N13" s="11">
        <v>2267</v>
      </c>
      <c r="O13" s="11">
        <v>237</v>
      </c>
    </row>
    <row r="14" spans="1:15" s="5" customFormat="1" ht="18" customHeight="1">
      <c r="A14" s="3" t="s">
        <v>115</v>
      </c>
      <c r="B14" s="34">
        <v>736138.1707</v>
      </c>
      <c r="C14" s="21">
        <v>13949.41785</v>
      </c>
      <c r="D14" s="21">
        <v>40537.84003</v>
      </c>
      <c r="E14" s="21">
        <v>5095.99667</v>
      </c>
      <c r="F14" s="21">
        <v>541.8797573</v>
      </c>
      <c r="G14" s="21">
        <v>1659.576526</v>
      </c>
      <c r="H14" s="21">
        <v>22.50141478</v>
      </c>
      <c r="I14" s="34">
        <v>4759781</v>
      </c>
      <c r="J14" s="21">
        <v>96709</v>
      </c>
      <c r="K14" s="34">
        <v>117873</v>
      </c>
      <c r="L14" s="21">
        <v>34050</v>
      </c>
      <c r="M14" s="11">
        <v>5190</v>
      </c>
      <c r="N14" s="11">
        <v>3363</v>
      </c>
      <c r="O14" s="11">
        <v>52</v>
      </c>
    </row>
    <row r="15" spans="1:15" s="5" customFormat="1" ht="18" customHeight="1">
      <c r="A15" s="3" t="s">
        <v>116</v>
      </c>
      <c r="B15" s="34">
        <v>779811.1127</v>
      </c>
      <c r="C15" s="21">
        <v>15696.41673</v>
      </c>
      <c r="D15" s="21">
        <v>42718.93023</v>
      </c>
      <c r="E15" s="21">
        <v>5894.504924</v>
      </c>
      <c r="F15" s="21">
        <v>451.1137592</v>
      </c>
      <c r="G15" s="21">
        <v>862.2661466</v>
      </c>
      <c r="H15" s="21">
        <v>8.746959147</v>
      </c>
      <c r="I15" s="34">
        <v>5019576</v>
      </c>
      <c r="J15" s="21">
        <v>72861</v>
      </c>
      <c r="K15" s="34">
        <v>102981</v>
      </c>
      <c r="L15" s="21">
        <v>36647</v>
      </c>
      <c r="M15" s="11">
        <v>3909</v>
      </c>
      <c r="N15" s="11">
        <v>2002</v>
      </c>
      <c r="O15" s="11">
        <v>77</v>
      </c>
    </row>
    <row r="16" spans="1:15" s="5" customFormat="1" ht="18" customHeight="1">
      <c r="A16" s="3" t="s">
        <v>114</v>
      </c>
      <c r="B16" s="34">
        <v>720338.1842</v>
      </c>
      <c r="C16" s="21">
        <v>13964.51438</v>
      </c>
      <c r="D16" s="21">
        <v>44908.86638</v>
      </c>
      <c r="E16" s="21">
        <v>7055.051384</v>
      </c>
      <c r="F16" s="21">
        <v>730.9161972</v>
      </c>
      <c r="G16" s="21">
        <v>992.7967495</v>
      </c>
      <c r="H16" s="21">
        <v>22.49965163</v>
      </c>
      <c r="I16" s="34">
        <v>7059979</v>
      </c>
      <c r="J16" s="34">
        <v>109349</v>
      </c>
      <c r="K16" s="21">
        <v>96003</v>
      </c>
      <c r="L16" s="21">
        <v>65149</v>
      </c>
      <c r="M16" s="11">
        <v>6793</v>
      </c>
      <c r="N16" s="11">
        <v>4475</v>
      </c>
      <c r="O16" s="11">
        <v>163</v>
      </c>
    </row>
    <row r="17" spans="1:15" s="5" customFormat="1" ht="18" customHeight="1">
      <c r="A17" s="3" t="s">
        <v>113</v>
      </c>
      <c r="B17" s="34">
        <v>1148809.064</v>
      </c>
      <c r="C17" s="21">
        <v>24310.21604</v>
      </c>
      <c r="D17" s="21">
        <v>43615.4493</v>
      </c>
      <c r="E17" s="21">
        <v>11697.01066</v>
      </c>
      <c r="F17" s="21">
        <v>1015.864402</v>
      </c>
      <c r="G17" s="21">
        <v>1762.474661</v>
      </c>
      <c r="H17" s="21">
        <v>12.40238407</v>
      </c>
      <c r="I17" s="34">
        <v>6680611</v>
      </c>
      <c r="J17" s="21">
        <v>81513</v>
      </c>
      <c r="K17" s="21">
        <v>32141</v>
      </c>
      <c r="L17" s="21">
        <v>30965</v>
      </c>
      <c r="M17" s="11">
        <v>650</v>
      </c>
      <c r="N17" s="11">
        <v>643</v>
      </c>
      <c r="O17" s="11">
        <v>24</v>
      </c>
    </row>
    <row r="18" spans="1:9" s="5" customFormat="1" ht="14.25" customHeight="1">
      <c r="A18" s="492" t="s">
        <v>526</v>
      </c>
      <c r="B18" s="492"/>
      <c r="C18" s="492"/>
      <c r="D18" s="492"/>
      <c r="E18" s="492"/>
      <c r="F18" s="492"/>
      <c r="G18" s="492"/>
      <c r="H18" s="492"/>
      <c r="I18" s="492"/>
    </row>
    <row r="19" spans="1:9" s="5" customFormat="1" ht="13.5" customHeight="1">
      <c r="A19" s="492" t="s">
        <v>527</v>
      </c>
      <c r="B19" s="492"/>
      <c r="C19" s="492"/>
      <c r="D19" s="492"/>
      <c r="E19" s="492"/>
      <c r="F19" s="492"/>
      <c r="G19" s="492"/>
      <c r="H19" s="492"/>
      <c r="I19" s="492"/>
    </row>
    <row r="20" spans="1:9" s="5" customFormat="1" ht="13.5" customHeight="1">
      <c r="A20" s="492" t="s">
        <v>732</v>
      </c>
      <c r="B20" s="492"/>
      <c r="C20" s="492"/>
      <c r="D20" s="492"/>
      <c r="E20" s="492"/>
      <c r="F20" s="492"/>
      <c r="G20" s="492"/>
      <c r="H20" s="492"/>
      <c r="I20" s="492"/>
    </row>
    <row r="21" spans="1:9" s="5" customFormat="1" ht="13.5" customHeight="1">
      <c r="A21" s="492" t="s">
        <v>247</v>
      </c>
      <c r="B21" s="492"/>
      <c r="C21" s="492"/>
      <c r="D21" s="492"/>
      <c r="E21" s="492"/>
      <c r="F21" s="492"/>
      <c r="G21" s="492"/>
      <c r="H21" s="492"/>
      <c r="I21" s="492"/>
    </row>
    <row r="22" s="5" customFormat="1" ht="24" customHeight="1"/>
  </sheetData>
  <sheetProtection/>
  <mergeCells count="8">
    <mergeCell ref="A20:I20"/>
    <mergeCell ref="A21:I21"/>
    <mergeCell ref="A1:G1"/>
    <mergeCell ref="A2:A3"/>
    <mergeCell ref="B2:H2"/>
    <mergeCell ref="I2:O2"/>
    <mergeCell ref="A18:I18"/>
    <mergeCell ref="A19:I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I23" sqref="I23"/>
    </sheetView>
  </sheetViews>
  <sheetFormatPr defaultColWidth="9.140625" defaultRowHeight="12.75"/>
  <cols>
    <col min="1" max="9" width="14.7109375" style="0" bestFit="1" customWidth="1"/>
    <col min="10" max="10" width="5.00390625" style="0" bestFit="1" customWidth="1"/>
  </cols>
  <sheetData>
    <row r="1" spans="1:7" ht="18.75" customHeight="1">
      <c r="A1" s="552" t="s">
        <v>528</v>
      </c>
      <c r="B1" s="552"/>
      <c r="C1" s="552"/>
      <c r="D1" s="552"/>
      <c r="E1" s="552"/>
      <c r="F1" s="552"/>
      <c r="G1" s="552"/>
    </row>
    <row r="2" spans="1:9" s="5" customFormat="1" ht="27" customHeight="1">
      <c r="A2" s="502" t="s">
        <v>155</v>
      </c>
      <c r="B2" s="624" t="s">
        <v>192</v>
      </c>
      <c r="C2" s="625"/>
      <c r="D2" s="625"/>
      <c r="E2" s="626"/>
      <c r="F2" s="627" t="s">
        <v>529</v>
      </c>
      <c r="G2" s="628"/>
      <c r="H2" s="628"/>
      <c r="I2" s="629"/>
    </row>
    <row r="3" spans="1:9" s="5" customFormat="1" ht="18" customHeight="1">
      <c r="A3" s="504"/>
      <c r="B3" s="20" t="s">
        <v>513</v>
      </c>
      <c r="C3" s="20" t="s">
        <v>514</v>
      </c>
      <c r="D3" s="20" t="s">
        <v>515</v>
      </c>
      <c r="E3" s="20" t="s">
        <v>516</v>
      </c>
      <c r="F3" s="20" t="s">
        <v>513</v>
      </c>
      <c r="G3" s="20" t="s">
        <v>514</v>
      </c>
      <c r="H3" s="20" t="s">
        <v>515</v>
      </c>
      <c r="I3" s="20" t="s">
        <v>516</v>
      </c>
    </row>
    <row r="4" spans="1:9" s="5" customFormat="1" ht="18" customHeight="1">
      <c r="A4" s="3" t="s">
        <v>28</v>
      </c>
      <c r="B4" s="21">
        <v>45388.39436</v>
      </c>
      <c r="C4" s="21">
        <v>682.5619123</v>
      </c>
      <c r="D4" s="21">
        <v>1144.123063</v>
      </c>
      <c r="E4" s="21">
        <v>21.812767</v>
      </c>
      <c r="F4" s="21">
        <v>18649</v>
      </c>
      <c r="G4" s="21">
        <v>53</v>
      </c>
      <c r="H4" s="21">
        <v>7</v>
      </c>
      <c r="I4" s="21">
        <v>6</v>
      </c>
    </row>
    <row r="5" spans="1:9" s="5" customFormat="1" ht="18" customHeight="1">
      <c r="A5" s="3" t="s">
        <v>29</v>
      </c>
      <c r="B5" s="21">
        <v>43153.86883925</v>
      </c>
      <c r="C5" s="21">
        <v>941.3291125</v>
      </c>
      <c r="D5" s="21">
        <v>1223.80989875</v>
      </c>
      <c r="E5" s="21">
        <v>5.51110175</v>
      </c>
      <c r="F5" s="21">
        <v>6062</v>
      </c>
      <c r="G5" s="21">
        <v>11</v>
      </c>
      <c r="H5" s="21">
        <v>0</v>
      </c>
      <c r="I5" s="21">
        <v>0</v>
      </c>
    </row>
    <row r="6" spans="1:9" s="5" customFormat="1" ht="18" customHeight="1">
      <c r="A6" s="3" t="s">
        <v>105</v>
      </c>
      <c r="B6" s="21">
        <v>2659.66143</v>
      </c>
      <c r="C6" s="21">
        <v>60.36201825</v>
      </c>
      <c r="D6" s="21">
        <v>59.80130125</v>
      </c>
      <c r="E6" s="21">
        <v>0.5131315</v>
      </c>
      <c r="F6" s="21">
        <v>16184</v>
      </c>
      <c r="G6" s="21">
        <v>1593</v>
      </c>
      <c r="H6" s="21">
        <v>1629</v>
      </c>
      <c r="I6" s="21">
        <v>6</v>
      </c>
    </row>
    <row r="7" spans="1:9" s="5" customFormat="1" ht="18" customHeight="1">
      <c r="A7" s="3" t="s">
        <v>106</v>
      </c>
      <c r="B7" s="21">
        <v>1596.5109495</v>
      </c>
      <c r="C7" s="21">
        <v>137.81823875</v>
      </c>
      <c r="D7" s="21">
        <v>167.43525475</v>
      </c>
      <c r="E7" s="21">
        <v>1.3721255</v>
      </c>
      <c r="F7" s="21">
        <v>9714</v>
      </c>
      <c r="G7" s="21">
        <v>2034</v>
      </c>
      <c r="H7" s="21">
        <v>1745</v>
      </c>
      <c r="I7" s="21">
        <v>44</v>
      </c>
    </row>
    <row r="8" spans="1:9" s="5" customFormat="1" ht="18" customHeight="1">
      <c r="A8" s="3" t="s">
        <v>107</v>
      </c>
      <c r="B8" s="21">
        <v>1783.60047925</v>
      </c>
      <c r="C8" s="21">
        <v>124.45737175</v>
      </c>
      <c r="D8" s="21">
        <v>123.27548175</v>
      </c>
      <c r="E8" s="21">
        <v>0.4191285</v>
      </c>
      <c r="F8" s="21">
        <v>6884</v>
      </c>
      <c r="G8" s="21">
        <v>1809</v>
      </c>
      <c r="H8" s="21">
        <v>2139</v>
      </c>
      <c r="I8" s="21">
        <v>0</v>
      </c>
    </row>
    <row r="9" spans="1:9" s="5" customFormat="1" ht="18" customHeight="1">
      <c r="A9" s="3" t="s">
        <v>108</v>
      </c>
      <c r="B9" s="21">
        <v>1786.053149</v>
      </c>
      <c r="C9" s="21">
        <v>150.2868538</v>
      </c>
      <c r="D9" s="21">
        <v>188.3997113</v>
      </c>
      <c r="E9" s="21">
        <v>0.1916725</v>
      </c>
      <c r="F9" s="21">
        <v>5907</v>
      </c>
      <c r="G9" s="21">
        <v>1925</v>
      </c>
      <c r="H9" s="21">
        <v>2157</v>
      </c>
      <c r="I9" s="21">
        <v>7</v>
      </c>
    </row>
    <row r="10" spans="1:9" s="5" customFormat="1" ht="18" customHeight="1">
      <c r="A10" s="3" t="s">
        <v>109</v>
      </c>
      <c r="B10" s="21">
        <v>2079.75260125</v>
      </c>
      <c r="C10" s="21">
        <v>139.5449575</v>
      </c>
      <c r="D10" s="21">
        <v>148.01887575</v>
      </c>
      <c r="E10" s="21">
        <v>1.99169175</v>
      </c>
      <c r="F10" s="21">
        <v>14144</v>
      </c>
      <c r="G10" s="21">
        <v>168</v>
      </c>
      <c r="H10" s="21">
        <v>2104</v>
      </c>
      <c r="I10" s="21">
        <v>4</v>
      </c>
    </row>
    <row r="11" spans="1:9" s="5" customFormat="1" ht="18" customHeight="1">
      <c r="A11" s="3" t="s">
        <v>110</v>
      </c>
      <c r="B11" s="21">
        <v>3097.207813</v>
      </c>
      <c r="C11" s="21">
        <v>103.74969225</v>
      </c>
      <c r="D11" s="21">
        <v>127.810493</v>
      </c>
      <c r="E11" s="21">
        <v>0.053129</v>
      </c>
      <c r="F11" s="21">
        <v>10101</v>
      </c>
      <c r="G11" s="21">
        <v>14</v>
      </c>
      <c r="H11" s="21">
        <v>1724</v>
      </c>
      <c r="I11" s="21">
        <v>0</v>
      </c>
    </row>
    <row r="12" spans="1:9" s="5" customFormat="1" ht="18" customHeight="1">
      <c r="A12" s="3" t="s">
        <v>111</v>
      </c>
      <c r="B12" s="21">
        <v>3160.217286</v>
      </c>
      <c r="C12" s="21">
        <v>103.2975533</v>
      </c>
      <c r="D12" s="21">
        <v>218.9284383</v>
      </c>
      <c r="E12" s="21">
        <v>0.111944</v>
      </c>
      <c r="F12" s="21">
        <v>18162</v>
      </c>
      <c r="G12" s="21">
        <v>86</v>
      </c>
      <c r="H12" s="21">
        <v>2914</v>
      </c>
      <c r="I12" s="21">
        <v>0</v>
      </c>
    </row>
    <row r="13" spans="1:9" s="5" customFormat="1" ht="18" customHeight="1">
      <c r="A13" s="3" t="s">
        <v>112</v>
      </c>
      <c r="B13" s="21">
        <v>3175.47955725</v>
      </c>
      <c r="C13" s="21">
        <v>75.8501355</v>
      </c>
      <c r="D13" s="21">
        <v>119.00823425</v>
      </c>
      <c r="E13" s="21">
        <v>0.0330625</v>
      </c>
      <c r="F13" s="21">
        <v>9160</v>
      </c>
      <c r="G13" s="21">
        <v>7</v>
      </c>
      <c r="H13" s="21">
        <v>360</v>
      </c>
      <c r="I13" s="21">
        <v>5</v>
      </c>
    </row>
    <row r="14" spans="1:9" s="5" customFormat="1" ht="18" customHeight="1">
      <c r="A14" s="3" t="s">
        <v>115</v>
      </c>
      <c r="B14" s="21">
        <v>6212.377548</v>
      </c>
      <c r="C14" s="21">
        <v>14.916701</v>
      </c>
      <c r="D14" s="21">
        <v>31.63648775</v>
      </c>
      <c r="E14" s="21">
        <v>0.066103</v>
      </c>
      <c r="F14" s="21">
        <v>11669</v>
      </c>
      <c r="G14" s="21">
        <v>207</v>
      </c>
      <c r="H14" s="21">
        <v>286</v>
      </c>
      <c r="I14" s="21">
        <v>0</v>
      </c>
    </row>
    <row r="15" spans="1:9" s="5" customFormat="1" ht="18" customHeight="1">
      <c r="A15" s="3" t="s">
        <v>116</v>
      </c>
      <c r="B15" s="21">
        <v>5918.34274825</v>
      </c>
      <c r="C15" s="21">
        <v>16.36102375</v>
      </c>
      <c r="D15" s="21">
        <v>21.94405875</v>
      </c>
      <c r="E15" s="21">
        <v>0</v>
      </c>
      <c r="F15" s="21">
        <v>22811</v>
      </c>
      <c r="G15" s="21">
        <v>53</v>
      </c>
      <c r="H15" s="21">
        <v>100</v>
      </c>
      <c r="I15" s="21">
        <v>0</v>
      </c>
    </row>
    <row r="16" spans="1:9" s="5" customFormat="1" ht="18" customHeight="1">
      <c r="A16" s="3" t="s">
        <v>114</v>
      </c>
      <c r="B16" s="21">
        <v>5300.73484575</v>
      </c>
      <c r="C16" s="21">
        <v>4.90094575</v>
      </c>
      <c r="D16" s="21">
        <v>7.88388075</v>
      </c>
      <c r="E16" s="21">
        <v>0.013039</v>
      </c>
      <c r="F16" s="21">
        <v>26467</v>
      </c>
      <c r="G16" s="21">
        <v>78</v>
      </c>
      <c r="H16" s="21">
        <v>251</v>
      </c>
      <c r="I16" s="21">
        <v>0</v>
      </c>
    </row>
    <row r="17" spans="1:9" s="5" customFormat="1" ht="18" customHeight="1">
      <c r="A17" s="3" t="s">
        <v>113</v>
      </c>
      <c r="B17" s="21">
        <v>6383.9304325</v>
      </c>
      <c r="C17" s="21">
        <v>9.783621</v>
      </c>
      <c r="D17" s="21">
        <v>9.66768125</v>
      </c>
      <c r="E17" s="21">
        <v>0.7460745</v>
      </c>
      <c r="F17" s="21">
        <v>6062</v>
      </c>
      <c r="G17" s="21">
        <v>11</v>
      </c>
      <c r="H17" s="21">
        <v>0</v>
      </c>
      <c r="I17" s="21">
        <v>0</v>
      </c>
    </row>
    <row r="18" spans="1:9" s="5" customFormat="1" ht="15.75" customHeight="1">
      <c r="A18" s="492" t="s">
        <v>530</v>
      </c>
      <c r="B18" s="492"/>
      <c r="C18" s="492"/>
      <c r="D18" s="492"/>
      <c r="E18" s="492"/>
      <c r="F18" s="492"/>
      <c r="G18" s="492"/>
      <c r="H18" s="492"/>
      <c r="I18" s="492"/>
    </row>
    <row r="19" spans="1:9" s="5" customFormat="1" ht="15" customHeight="1">
      <c r="A19" s="492" t="s">
        <v>531</v>
      </c>
      <c r="B19" s="492"/>
      <c r="C19" s="492"/>
      <c r="D19" s="492"/>
      <c r="E19" s="492"/>
      <c r="F19" s="492"/>
      <c r="G19" s="492"/>
      <c r="H19" s="492"/>
      <c r="I19" s="492"/>
    </row>
    <row r="20" spans="1:9" s="5" customFormat="1" ht="15" customHeight="1">
      <c r="A20" s="492" t="s">
        <v>732</v>
      </c>
      <c r="B20" s="492"/>
      <c r="C20" s="492"/>
      <c r="D20" s="492"/>
      <c r="E20" s="492"/>
      <c r="F20" s="492"/>
      <c r="G20" s="492"/>
      <c r="H20" s="492"/>
      <c r="I20" s="492"/>
    </row>
    <row r="21" spans="1:9" s="5" customFormat="1" ht="15" customHeight="1">
      <c r="A21" s="492" t="s">
        <v>214</v>
      </c>
      <c r="B21" s="492"/>
      <c r="C21" s="492"/>
      <c r="D21" s="492"/>
      <c r="E21" s="492"/>
      <c r="F21" s="492"/>
      <c r="G21" s="492"/>
      <c r="H21" s="492"/>
      <c r="I21" s="492"/>
    </row>
    <row r="22" s="5" customFormat="1" ht="24" customHeight="1"/>
  </sheetData>
  <sheetProtection/>
  <mergeCells count="8">
    <mergeCell ref="A20:I20"/>
    <mergeCell ref="A21:I21"/>
    <mergeCell ref="A1:G1"/>
    <mergeCell ref="A2:A3"/>
    <mergeCell ref="B2:E2"/>
    <mergeCell ref="F2:I2"/>
    <mergeCell ref="A18:I18"/>
    <mergeCell ref="A19:I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H6" sqref="H6:H17"/>
    </sheetView>
  </sheetViews>
  <sheetFormatPr defaultColWidth="9.140625" defaultRowHeight="12.75"/>
  <cols>
    <col min="1" max="9" width="12.140625" style="0" bestFit="1" customWidth="1"/>
    <col min="10" max="10" width="22.421875" style="0" bestFit="1" customWidth="1"/>
    <col min="11" max="11" width="4.7109375" style="0" bestFit="1" customWidth="1"/>
  </cols>
  <sheetData>
    <row r="1" spans="1:10" ht="13.5" customHeight="1">
      <c r="A1" s="600" t="s">
        <v>532</v>
      </c>
      <c r="B1" s="600"/>
      <c r="C1" s="600"/>
      <c r="D1" s="600"/>
      <c r="E1" s="600"/>
      <c r="F1" s="600"/>
      <c r="G1" s="600"/>
      <c r="H1" s="600"/>
      <c r="I1" s="600"/>
      <c r="J1" s="600"/>
    </row>
    <row r="2" spans="1:9" s="5" customFormat="1" ht="19.5" customHeight="1">
      <c r="A2" s="502" t="s">
        <v>155</v>
      </c>
      <c r="B2" s="508" t="s">
        <v>498</v>
      </c>
      <c r="C2" s="562"/>
      <c r="D2" s="562"/>
      <c r="E2" s="509"/>
      <c r="F2" s="508" t="s">
        <v>506</v>
      </c>
      <c r="G2" s="562"/>
      <c r="H2" s="562"/>
      <c r="I2" s="509"/>
    </row>
    <row r="3" spans="1:9" s="5" customFormat="1" ht="15" customHeight="1">
      <c r="A3" s="504"/>
      <c r="B3" s="20" t="s">
        <v>533</v>
      </c>
      <c r="C3" s="20" t="s">
        <v>534</v>
      </c>
      <c r="D3" s="20" t="s">
        <v>535</v>
      </c>
      <c r="E3" s="20" t="s">
        <v>536</v>
      </c>
      <c r="F3" s="20" t="s">
        <v>533</v>
      </c>
      <c r="G3" s="20" t="s">
        <v>534</v>
      </c>
      <c r="H3" s="20" t="s">
        <v>535</v>
      </c>
      <c r="I3" s="20" t="s">
        <v>536</v>
      </c>
    </row>
    <row r="4" spans="1:9" s="5" customFormat="1" ht="17.25" customHeight="1">
      <c r="A4" s="3" t="s">
        <v>28</v>
      </c>
      <c r="B4" s="34">
        <v>2821842.199</v>
      </c>
      <c r="C4" s="34">
        <v>328321.5935</v>
      </c>
      <c r="D4" s="21">
        <v>9826.4511</v>
      </c>
      <c r="E4" s="21">
        <v>1918.3599</v>
      </c>
      <c r="F4" s="34">
        <v>3701091.8676</v>
      </c>
      <c r="G4" s="34">
        <v>315307.1482</v>
      </c>
      <c r="H4" s="21">
        <v>1160.0513</v>
      </c>
      <c r="I4" s="21">
        <v>127.1642</v>
      </c>
    </row>
    <row r="5" spans="1:9" s="5" customFormat="1" ht="17.25" customHeight="1">
      <c r="A5" s="3" t="s">
        <v>29</v>
      </c>
      <c r="B5" s="34">
        <v>2414981.7793</v>
      </c>
      <c r="C5" s="34">
        <v>345729.9688</v>
      </c>
      <c r="D5" s="21">
        <v>10549.5472</v>
      </c>
      <c r="E5" s="21">
        <v>531.9368</v>
      </c>
      <c r="F5" s="34">
        <v>3124335.8002</v>
      </c>
      <c r="G5" s="34">
        <v>235545.0234</v>
      </c>
      <c r="H5" s="21">
        <v>127.5506</v>
      </c>
      <c r="I5" s="21">
        <v>0</v>
      </c>
    </row>
    <row r="6" spans="1:9" s="5" customFormat="1" ht="17.25" customHeight="1">
      <c r="A6" s="3" t="s">
        <v>105</v>
      </c>
      <c r="B6" s="34">
        <v>169144.1545</v>
      </c>
      <c r="C6" s="21">
        <v>24434.4012</v>
      </c>
      <c r="D6" s="21">
        <v>317.7254</v>
      </c>
      <c r="E6" s="21">
        <v>10.6563</v>
      </c>
      <c r="F6" s="34">
        <v>327257.3819</v>
      </c>
      <c r="G6" s="21">
        <v>27355.2882</v>
      </c>
      <c r="H6" s="21">
        <v>3.9959</v>
      </c>
      <c r="I6" s="21">
        <v>0</v>
      </c>
    </row>
    <row r="7" spans="1:9" s="5" customFormat="1" ht="17.25" customHeight="1">
      <c r="A7" s="3" t="s">
        <v>106</v>
      </c>
      <c r="B7" s="34">
        <v>219384.6438</v>
      </c>
      <c r="C7" s="21">
        <v>23734.4785</v>
      </c>
      <c r="D7" s="21">
        <v>452.2954</v>
      </c>
      <c r="E7" s="21">
        <v>7.2212</v>
      </c>
      <c r="F7" s="34">
        <v>335662.2246</v>
      </c>
      <c r="G7" s="21">
        <v>24214.5143</v>
      </c>
      <c r="H7" s="21">
        <v>19.6163</v>
      </c>
      <c r="I7" s="21">
        <v>0</v>
      </c>
    </row>
    <row r="8" spans="1:9" s="5" customFormat="1" ht="17.25" customHeight="1">
      <c r="A8" s="3" t="s">
        <v>107</v>
      </c>
      <c r="B8" s="34">
        <v>180365.5038</v>
      </c>
      <c r="C8" s="21">
        <v>26222.5535</v>
      </c>
      <c r="D8" s="21">
        <v>256.7273</v>
      </c>
      <c r="E8" s="21">
        <v>5.8475</v>
      </c>
      <c r="F8" s="34">
        <v>314355.658</v>
      </c>
      <c r="G8" s="21">
        <v>26002.3262</v>
      </c>
      <c r="H8" s="21">
        <v>10.3964</v>
      </c>
      <c r="I8" s="21">
        <v>0</v>
      </c>
    </row>
    <row r="9" spans="1:9" s="5" customFormat="1" ht="17.25" customHeight="1">
      <c r="A9" s="3" t="s">
        <v>108</v>
      </c>
      <c r="B9" s="34">
        <v>188459.3614</v>
      </c>
      <c r="C9" s="21">
        <v>18899.6628</v>
      </c>
      <c r="D9" s="21">
        <v>414.7491</v>
      </c>
      <c r="E9" s="21">
        <v>53.4088</v>
      </c>
      <c r="F9" s="34">
        <v>388505.2328</v>
      </c>
      <c r="G9" s="21">
        <v>26355.736</v>
      </c>
      <c r="H9" s="21">
        <v>30.7855</v>
      </c>
      <c r="I9" s="21">
        <v>0</v>
      </c>
    </row>
    <row r="10" spans="1:9" s="5" customFormat="1" ht="17.25" customHeight="1">
      <c r="A10" s="3" t="s">
        <v>109</v>
      </c>
      <c r="B10" s="34">
        <v>218409.9164</v>
      </c>
      <c r="C10" s="21">
        <v>36027.4543</v>
      </c>
      <c r="D10" s="21">
        <v>486.742</v>
      </c>
      <c r="E10" s="21">
        <v>26.9446</v>
      </c>
      <c r="F10" s="34">
        <v>288010.4866</v>
      </c>
      <c r="G10" s="21">
        <v>20367.0578</v>
      </c>
      <c r="H10" s="21">
        <v>3.5677</v>
      </c>
      <c r="I10" s="21">
        <v>0</v>
      </c>
    </row>
    <row r="11" spans="1:9" s="5" customFormat="1" ht="17.25" customHeight="1">
      <c r="A11" s="3" t="s">
        <v>110</v>
      </c>
      <c r="B11" s="34">
        <v>217711.4546</v>
      </c>
      <c r="C11" s="21">
        <v>25199.2733</v>
      </c>
      <c r="D11" s="21">
        <v>503.4691</v>
      </c>
      <c r="E11" s="21">
        <v>31.4891</v>
      </c>
      <c r="F11" s="34">
        <v>259802.2376</v>
      </c>
      <c r="G11" s="21">
        <v>21184.5223</v>
      </c>
      <c r="H11" s="21">
        <v>0.3918</v>
      </c>
      <c r="I11" s="21">
        <v>0</v>
      </c>
    </row>
    <row r="12" spans="1:9" s="5" customFormat="1" ht="17.25" customHeight="1">
      <c r="A12" s="3" t="s">
        <v>111</v>
      </c>
      <c r="B12" s="34">
        <v>183085.0991</v>
      </c>
      <c r="C12" s="21">
        <v>27211.9895</v>
      </c>
      <c r="D12" s="21">
        <v>308.6517</v>
      </c>
      <c r="E12" s="21">
        <v>15.9102</v>
      </c>
      <c r="F12" s="34">
        <v>253072.2597</v>
      </c>
      <c r="G12" s="21">
        <v>17225.7369</v>
      </c>
      <c r="H12" s="21">
        <v>5.0792</v>
      </c>
      <c r="I12" s="21">
        <v>0</v>
      </c>
    </row>
    <row r="13" spans="1:9" s="5" customFormat="1" ht="17.25" customHeight="1">
      <c r="A13" s="3" t="s">
        <v>112</v>
      </c>
      <c r="B13" s="34">
        <v>166426.78</v>
      </c>
      <c r="C13" s="21">
        <v>29346.19</v>
      </c>
      <c r="D13" s="21">
        <v>528.09</v>
      </c>
      <c r="E13" s="21">
        <v>16.95</v>
      </c>
      <c r="F13" s="34">
        <v>251807.32</v>
      </c>
      <c r="G13" s="21">
        <v>19933.26</v>
      </c>
      <c r="H13" s="21">
        <v>1.45</v>
      </c>
      <c r="I13" s="21">
        <v>0</v>
      </c>
    </row>
    <row r="14" spans="1:9" s="5" customFormat="1" ht="17.25" customHeight="1">
      <c r="A14" s="3" t="s">
        <v>115</v>
      </c>
      <c r="B14" s="34">
        <v>204609.6348</v>
      </c>
      <c r="C14" s="21">
        <v>25812.8384</v>
      </c>
      <c r="D14" s="21">
        <v>288.9122</v>
      </c>
      <c r="E14" s="21">
        <v>67.5921</v>
      </c>
      <c r="F14" s="34">
        <v>276076.2905</v>
      </c>
      <c r="G14" s="21">
        <v>22793.7851</v>
      </c>
      <c r="H14" s="21">
        <v>3.62</v>
      </c>
      <c r="I14" s="21">
        <v>0</v>
      </c>
    </row>
    <row r="15" spans="1:9" s="5" customFormat="1" ht="17.25" customHeight="1">
      <c r="A15" s="3" t="s">
        <v>116</v>
      </c>
      <c r="B15" s="34">
        <v>220835.9</v>
      </c>
      <c r="C15" s="21">
        <v>26197.76</v>
      </c>
      <c r="D15" s="21">
        <v>975.58</v>
      </c>
      <c r="E15" s="21">
        <v>197.11</v>
      </c>
      <c r="F15" s="34">
        <v>187120.49</v>
      </c>
      <c r="G15" s="21">
        <v>12296.19</v>
      </c>
      <c r="H15" s="21">
        <v>35.67</v>
      </c>
      <c r="I15" s="21">
        <v>0</v>
      </c>
    </row>
    <row r="16" spans="1:9" s="5" customFormat="1" ht="17.25" customHeight="1">
      <c r="A16" s="3" t="s">
        <v>114</v>
      </c>
      <c r="B16" s="34">
        <v>206384.5009</v>
      </c>
      <c r="C16" s="21">
        <v>32384.7873</v>
      </c>
      <c r="D16" s="21">
        <v>903.585</v>
      </c>
      <c r="E16" s="21">
        <v>50.237</v>
      </c>
      <c r="F16" s="34">
        <v>142217.0485</v>
      </c>
      <c r="G16" s="21">
        <v>13955.9966</v>
      </c>
      <c r="H16" s="21">
        <v>8.3978</v>
      </c>
      <c r="I16" s="21">
        <v>0</v>
      </c>
    </row>
    <row r="17" spans="1:9" s="5" customFormat="1" ht="17.25" customHeight="1">
      <c r="A17" s="3" t="s">
        <v>113</v>
      </c>
      <c r="B17" s="34">
        <v>240164.83</v>
      </c>
      <c r="C17" s="21">
        <v>50258.58</v>
      </c>
      <c r="D17" s="21">
        <v>5113.02</v>
      </c>
      <c r="E17" s="21">
        <v>48.57</v>
      </c>
      <c r="F17" s="34">
        <v>100449.17</v>
      </c>
      <c r="G17" s="21">
        <v>3860.61</v>
      </c>
      <c r="H17" s="21">
        <v>4.58</v>
      </c>
      <c r="I17" s="21">
        <v>0</v>
      </c>
    </row>
    <row r="18" spans="1:9" s="5" customFormat="1" ht="15" customHeight="1">
      <c r="A18" s="551" t="s">
        <v>732</v>
      </c>
      <c r="B18" s="551"/>
      <c r="C18" s="551"/>
      <c r="D18" s="551"/>
      <c r="E18" s="551"/>
      <c r="F18" s="551"/>
      <c r="G18" s="551"/>
      <c r="H18" s="551"/>
      <c r="I18" s="551"/>
    </row>
    <row r="19" spans="1:9" s="5" customFormat="1" ht="13.5" customHeight="1">
      <c r="A19" s="551" t="s">
        <v>504</v>
      </c>
      <c r="B19" s="551"/>
      <c r="C19" s="551"/>
      <c r="D19" s="551"/>
      <c r="E19" s="551"/>
      <c r="F19" s="551"/>
      <c r="G19" s="551"/>
      <c r="H19" s="551"/>
      <c r="I19" s="551"/>
    </row>
    <row r="20" s="5" customFormat="1" ht="27.75" customHeight="1"/>
  </sheetData>
  <sheetProtection/>
  <mergeCells count="6">
    <mergeCell ref="A1:J1"/>
    <mergeCell ref="A2:A3"/>
    <mergeCell ref="B2:E2"/>
    <mergeCell ref="F2:I2"/>
    <mergeCell ref="A18:I18"/>
    <mergeCell ref="A19:I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L12" sqref="L12"/>
    </sheetView>
  </sheetViews>
  <sheetFormatPr defaultColWidth="9.140625" defaultRowHeight="12.75"/>
  <cols>
    <col min="1" max="1" width="14.7109375" style="0" bestFit="1" customWidth="1"/>
    <col min="2" max="2" width="11.57421875" style="0" bestFit="1" customWidth="1"/>
    <col min="3" max="3" width="12.140625" style="0" bestFit="1" customWidth="1"/>
    <col min="4" max="4" width="12.00390625" style="0" bestFit="1" customWidth="1"/>
    <col min="5" max="5" width="12.140625" style="0" bestFit="1" customWidth="1"/>
    <col min="6" max="6" width="11.28125" style="0" bestFit="1" customWidth="1"/>
    <col min="7" max="7" width="12.140625" style="0" bestFit="1" customWidth="1"/>
    <col min="8" max="8" width="9.00390625" style="0" bestFit="1" customWidth="1"/>
    <col min="9" max="9" width="11.7109375" style="0" bestFit="1" customWidth="1"/>
    <col min="10" max="10" width="4.7109375" style="0" bestFit="1" customWidth="1"/>
  </cols>
  <sheetData>
    <row r="1" spans="1:9" ht="13.5" customHeight="1">
      <c r="A1" s="493" t="s">
        <v>2</v>
      </c>
      <c r="B1" s="493"/>
      <c r="C1" s="493"/>
      <c r="D1" s="493"/>
      <c r="E1" s="493"/>
      <c r="F1" s="493"/>
      <c r="G1" s="493"/>
      <c r="H1" s="493"/>
      <c r="I1" s="493"/>
    </row>
    <row r="2" spans="1:9" s="5" customFormat="1" ht="20.25" customHeight="1">
      <c r="A2" s="502" t="s">
        <v>96</v>
      </c>
      <c r="B2" s="505" t="s">
        <v>97</v>
      </c>
      <c r="C2" s="506"/>
      <c r="D2" s="506"/>
      <c r="E2" s="506"/>
      <c r="F2" s="506"/>
      <c r="G2" s="506"/>
      <c r="H2" s="506"/>
      <c r="I2" s="507"/>
    </row>
    <row r="3" spans="1:9" s="5" customFormat="1" ht="18" customHeight="1">
      <c r="A3" s="503"/>
      <c r="B3" s="505" t="s">
        <v>98</v>
      </c>
      <c r="C3" s="506"/>
      <c r="D3" s="506"/>
      <c r="E3" s="506"/>
      <c r="F3" s="506"/>
      <c r="G3" s="507"/>
      <c r="H3" s="508" t="s">
        <v>99</v>
      </c>
      <c r="I3" s="509"/>
    </row>
    <row r="4" spans="1:9" s="5" customFormat="1" ht="26.25" customHeight="1">
      <c r="A4" s="503"/>
      <c r="B4" s="510" t="s">
        <v>100</v>
      </c>
      <c r="C4" s="511"/>
      <c r="D4" s="510" t="s">
        <v>101</v>
      </c>
      <c r="E4" s="511"/>
      <c r="F4" s="510" t="s">
        <v>102</v>
      </c>
      <c r="G4" s="511"/>
      <c r="H4" s="494" t="s">
        <v>103</v>
      </c>
      <c r="I4" s="500" t="s">
        <v>104</v>
      </c>
    </row>
    <row r="5" spans="1:9" s="5" customFormat="1" ht="27.75" customHeight="1">
      <c r="A5" s="504"/>
      <c r="B5" s="9" t="s">
        <v>103</v>
      </c>
      <c r="C5" s="10" t="s">
        <v>104</v>
      </c>
      <c r="D5" s="9" t="s">
        <v>103</v>
      </c>
      <c r="E5" s="10" t="s">
        <v>104</v>
      </c>
      <c r="F5" s="9" t="s">
        <v>103</v>
      </c>
      <c r="G5" s="10" t="s">
        <v>104</v>
      </c>
      <c r="H5" s="495"/>
      <c r="I5" s="501"/>
    </row>
    <row r="6" spans="1:9" s="5" customFormat="1" ht="18" customHeight="1">
      <c r="A6" s="3" t="s">
        <v>28</v>
      </c>
      <c r="B6" s="11">
        <v>63</v>
      </c>
      <c r="C6" s="21">
        <v>23015.99</v>
      </c>
      <c r="D6" s="11">
        <v>4</v>
      </c>
      <c r="E6" s="21">
        <v>4636.33</v>
      </c>
      <c r="F6" s="11">
        <v>4</v>
      </c>
      <c r="G6" s="21">
        <v>941.23</v>
      </c>
      <c r="H6" s="11">
        <v>71</v>
      </c>
      <c r="I6" s="22">
        <v>28593.55</v>
      </c>
    </row>
    <row r="7" spans="1:9" s="5" customFormat="1" ht="18" customHeight="1">
      <c r="A7" s="3" t="s">
        <v>29</v>
      </c>
      <c r="B7" s="11">
        <v>49</v>
      </c>
      <c r="C7" s="21">
        <v>16401.64</v>
      </c>
      <c r="D7" s="11">
        <v>4</v>
      </c>
      <c r="E7" s="21">
        <v>3641.83</v>
      </c>
      <c r="F7" s="11">
        <v>3</v>
      </c>
      <c r="G7" s="21">
        <v>478.38</v>
      </c>
      <c r="H7" s="11">
        <v>56</v>
      </c>
      <c r="I7" s="22">
        <v>20521.85</v>
      </c>
    </row>
    <row r="8" spans="1:9" s="5" customFormat="1" ht="18" customHeight="1">
      <c r="A8" s="3" t="s">
        <v>105</v>
      </c>
      <c r="B8" s="11">
        <v>3</v>
      </c>
      <c r="C8" s="21">
        <v>24.55</v>
      </c>
      <c r="D8" s="11">
        <v>1</v>
      </c>
      <c r="E8" s="21">
        <v>31.82</v>
      </c>
      <c r="F8" s="11">
        <v>0</v>
      </c>
      <c r="G8" s="21">
        <v>0</v>
      </c>
      <c r="H8" s="11">
        <v>4</v>
      </c>
      <c r="I8" s="22">
        <v>56.37</v>
      </c>
    </row>
    <row r="9" spans="1:9" s="5" customFormat="1" ht="18" customHeight="1">
      <c r="A9" s="3" t="s">
        <v>106</v>
      </c>
      <c r="B9" s="11">
        <v>5</v>
      </c>
      <c r="C9" s="21">
        <v>249.17</v>
      </c>
      <c r="D9" s="11">
        <v>0</v>
      </c>
      <c r="E9" s="21">
        <v>0</v>
      </c>
      <c r="F9" s="11">
        <v>0</v>
      </c>
      <c r="G9" s="21">
        <v>0</v>
      </c>
      <c r="H9" s="11">
        <v>5</v>
      </c>
      <c r="I9" s="22">
        <v>249.17</v>
      </c>
    </row>
    <row r="10" spans="1:9" s="5" customFormat="1" ht="18" customHeight="1">
      <c r="A10" s="3" t="s">
        <v>107</v>
      </c>
      <c r="B10" s="11">
        <v>4</v>
      </c>
      <c r="C10" s="21">
        <v>5181.32</v>
      </c>
      <c r="D10" s="11">
        <v>0</v>
      </c>
      <c r="E10" s="21">
        <v>0</v>
      </c>
      <c r="F10" s="11">
        <v>0</v>
      </c>
      <c r="G10" s="21">
        <v>0</v>
      </c>
      <c r="H10" s="11">
        <v>4</v>
      </c>
      <c r="I10" s="22">
        <v>5181.32</v>
      </c>
    </row>
    <row r="11" spans="1:9" s="5" customFormat="1" ht="18" customHeight="1">
      <c r="A11" s="3" t="s">
        <v>108</v>
      </c>
      <c r="B11" s="11">
        <v>4</v>
      </c>
      <c r="C11" s="21">
        <v>2389.4</v>
      </c>
      <c r="D11" s="11">
        <v>0</v>
      </c>
      <c r="E11" s="21">
        <v>0</v>
      </c>
      <c r="F11" s="11">
        <v>1</v>
      </c>
      <c r="G11" s="21">
        <v>474</v>
      </c>
      <c r="H11" s="11">
        <v>5</v>
      </c>
      <c r="I11" s="22">
        <v>2863.4</v>
      </c>
    </row>
    <row r="12" spans="1:9" s="5" customFormat="1" ht="18" customHeight="1">
      <c r="A12" s="3" t="s">
        <v>109</v>
      </c>
      <c r="B12" s="11">
        <v>4</v>
      </c>
      <c r="C12" s="21">
        <v>1150.55</v>
      </c>
      <c r="D12" s="11">
        <v>1</v>
      </c>
      <c r="E12" s="21">
        <v>3582.08</v>
      </c>
      <c r="F12" s="11">
        <v>0</v>
      </c>
      <c r="G12" s="21">
        <v>0</v>
      </c>
      <c r="H12" s="11">
        <v>5</v>
      </c>
      <c r="I12" s="22">
        <v>4732.63</v>
      </c>
    </row>
    <row r="13" spans="1:9" s="5" customFormat="1" ht="18" customHeight="1">
      <c r="A13" s="3" t="s">
        <v>110</v>
      </c>
      <c r="B13" s="11">
        <v>12</v>
      </c>
      <c r="C13" s="21">
        <v>1502.41</v>
      </c>
      <c r="D13" s="11">
        <v>0</v>
      </c>
      <c r="E13" s="21">
        <v>0</v>
      </c>
      <c r="F13" s="11">
        <v>0</v>
      </c>
      <c r="G13" s="21">
        <v>0</v>
      </c>
      <c r="H13" s="11">
        <v>12</v>
      </c>
      <c r="I13" s="22">
        <v>1502.41</v>
      </c>
    </row>
    <row r="14" spans="1:9" s="5" customFormat="1" ht="18" customHeight="1">
      <c r="A14" s="3" t="s">
        <v>111</v>
      </c>
      <c r="B14" s="11">
        <v>4</v>
      </c>
      <c r="C14" s="21">
        <v>12.77</v>
      </c>
      <c r="D14" s="11">
        <v>0</v>
      </c>
      <c r="E14" s="21">
        <v>0</v>
      </c>
      <c r="F14" s="11">
        <v>0</v>
      </c>
      <c r="G14" s="21">
        <v>0</v>
      </c>
      <c r="H14" s="11">
        <v>4</v>
      </c>
      <c r="I14" s="22">
        <v>12.77</v>
      </c>
    </row>
    <row r="15" spans="1:9" s="5" customFormat="1" ht="18" customHeight="1">
      <c r="A15" s="3" t="s">
        <v>112</v>
      </c>
      <c r="B15" s="11">
        <v>1</v>
      </c>
      <c r="C15" s="21">
        <v>0.83</v>
      </c>
      <c r="D15" s="11">
        <v>1</v>
      </c>
      <c r="E15" s="21">
        <v>8.64</v>
      </c>
      <c r="F15" s="11">
        <v>1</v>
      </c>
      <c r="G15" s="21">
        <v>0.76</v>
      </c>
      <c r="H15" s="11">
        <v>3</v>
      </c>
      <c r="I15" s="22">
        <v>10.23</v>
      </c>
    </row>
    <row r="16" spans="1:9" s="5" customFormat="1" ht="18" customHeight="1">
      <c r="A16" s="3" t="s">
        <v>115</v>
      </c>
      <c r="B16" s="11">
        <v>1</v>
      </c>
      <c r="C16" s="21">
        <v>326.11</v>
      </c>
      <c r="D16" s="11">
        <v>1</v>
      </c>
      <c r="E16" s="21">
        <v>19.29</v>
      </c>
      <c r="F16" s="11">
        <v>1</v>
      </c>
      <c r="G16" s="21">
        <v>3.62</v>
      </c>
      <c r="H16" s="11">
        <v>3</v>
      </c>
      <c r="I16" s="22">
        <v>349.02</v>
      </c>
    </row>
    <row r="17" spans="1:9" s="5" customFormat="1" ht="18" customHeight="1">
      <c r="A17" s="3" t="s">
        <v>116</v>
      </c>
      <c r="B17" s="11">
        <v>3</v>
      </c>
      <c r="C17" s="21">
        <v>5078.96</v>
      </c>
      <c r="D17" s="11">
        <v>0</v>
      </c>
      <c r="E17" s="21">
        <v>0</v>
      </c>
      <c r="F17" s="11">
        <v>0</v>
      </c>
      <c r="G17" s="21">
        <v>0</v>
      </c>
      <c r="H17" s="11">
        <v>3</v>
      </c>
      <c r="I17" s="22">
        <v>5078.96</v>
      </c>
    </row>
    <row r="18" spans="1:9" s="5" customFormat="1" ht="18" customHeight="1">
      <c r="A18" s="3" t="s">
        <v>114</v>
      </c>
      <c r="B18" s="11">
        <v>1</v>
      </c>
      <c r="C18" s="21">
        <v>20.44</v>
      </c>
      <c r="D18" s="11">
        <v>0</v>
      </c>
      <c r="E18" s="21">
        <v>0</v>
      </c>
      <c r="F18" s="11">
        <v>0</v>
      </c>
      <c r="G18" s="21">
        <v>0</v>
      </c>
      <c r="H18" s="11">
        <v>1</v>
      </c>
      <c r="I18" s="22">
        <v>20.44</v>
      </c>
    </row>
    <row r="19" spans="1:9" s="5" customFormat="1" ht="18" customHeight="1">
      <c r="A19" s="3" t="s">
        <v>113</v>
      </c>
      <c r="B19" s="11">
        <v>7</v>
      </c>
      <c r="C19" s="21">
        <v>465.13</v>
      </c>
      <c r="D19" s="11">
        <v>0</v>
      </c>
      <c r="E19" s="21">
        <v>0</v>
      </c>
      <c r="F19" s="11">
        <v>0</v>
      </c>
      <c r="G19" s="21">
        <v>0</v>
      </c>
      <c r="H19" s="11">
        <v>7</v>
      </c>
      <c r="I19" s="22">
        <v>465.13</v>
      </c>
    </row>
    <row r="20" spans="1:9" s="5" customFormat="1" ht="15" customHeight="1">
      <c r="A20" s="492" t="s">
        <v>732</v>
      </c>
      <c r="B20" s="492"/>
      <c r="C20" s="492"/>
      <c r="D20" s="492"/>
      <c r="E20" s="492"/>
      <c r="F20" s="492"/>
      <c r="G20" s="492"/>
      <c r="H20" s="492"/>
      <c r="I20" s="492"/>
    </row>
    <row r="21" spans="1:9" s="5" customFormat="1" ht="13.5" customHeight="1">
      <c r="A21" s="492" t="s">
        <v>85</v>
      </c>
      <c r="B21" s="492"/>
      <c r="C21" s="492"/>
      <c r="D21" s="492"/>
      <c r="E21" s="492"/>
      <c r="F21" s="492"/>
      <c r="G21" s="492"/>
      <c r="H21" s="492"/>
      <c r="I21" s="492"/>
    </row>
    <row r="22" s="5" customFormat="1" ht="27.75" customHeight="1"/>
  </sheetData>
  <sheetProtection/>
  <mergeCells count="12">
    <mergeCell ref="D4:E4"/>
    <mergeCell ref="F4:G4"/>
    <mergeCell ref="H4:H5"/>
    <mergeCell ref="I4:I5"/>
    <mergeCell ref="A20:I20"/>
    <mergeCell ref="A21:I21"/>
    <mergeCell ref="A1:I1"/>
    <mergeCell ref="A2:A5"/>
    <mergeCell ref="B2:I2"/>
    <mergeCell ref="B3:G3"/>
    <mergeCell ref="H3:I3"/>
    <mergeCell ref="B4:C4"/>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I6" sqref="I6:I17"/>
    </sheetView>
  </sheetViews>
  <sheetFormatPr defaultColWidth="9.140625" defaultRowHeight="12.75"/>
  <cols>
    <col min="1" max="8" width="12.140625" style="0" bestFit="1" customWidth="1"/>
    <col min="9" max="9" width="12.421875" style="0" bestFit="1" customWidth="1"/>
    <col min="10" max="10" width="4.7109375" style="0" bestFit="1" customWidth="1"/>
  </cols>
  <sheetData>
    <row r="1" spans="1:9" ht="17.25" customHeight="1">
      <c r="A1" s="571" t="s">
        <v>537</v>
      </c>
      <c r="B1" s="571"/>
      <c r="C1" s="571"/>
      <c r="D1" s="571"/>
      <c r="E1" s="571"/>
      <c r="F1" s="571"/>
      <c r="G1" s="571"/>
      <c r="H1" s="571"/>
      <c r="I1" s="571"/>
    </row>
    <row r="2" spans="1:9" s="5" customFormat="1" ht="18" customHeight="1">
      <c r="A2" s="558" t="s">
        <v>155</v>
      </c>
      <c r="B2" s="508" t="s">
        <v>538</v>
      </c>
      <c r="C2" s="562"/>
      <c r="D2" s="562"/>
      <c r="E2" s="509"/>
      <c r="F2" s="508" t="s">
        <v>506</v>
      </c>
      <c r="G2" s="562"/>
      <c r="H2" s="562"/>
      <c r="I2" s="509"/>
    </row>
    <row r="3" spans="1:9" s="5" customFormat="1" ht="18" customHeight="1">
      <c r="A3" s="559"/>
      <c r="B3" s="20" t="s">
        <v>533</v>
      </c>
      <c r="C3" s="20" t="s">
        <v>539</v>
      </c>
      <c r="D3" s="20" t="s">
        <v>535</v>
      </c>
      <c r="E3" s="20" t="s">
        <v>536</v>
      </c>
      <c r="F3" s="20" t="s">
        <v>533</v>
      </c>
      <c r="G3" s="20" t="s">
        <v>534</v>
      </c>
      <c r="H3" s="20" t="s">
        <v>535</v>
      </c>
      <c r="I3" s="20" t="s">
        <v>536</v>
      </c>
    </row>
    <row r="4" spans="1:9" s="5" customFormat="1" ht="16.5" customHeight="1">
      <c r="A4" s="3" t="s">
        <v>28</v>
      </c>
      <c r="B4" s="34">
        <v>3719229.987</v>
      </c>
      <c r="C4" s="34">
        <v>828483.426</v>
      </c>
      <c r="D4" s="21">
        <v>70716.60731</v>
      </c>
      <c r="E4" s="21">
        <v>36497.05371</v>
      </c>
      <c r="F4" s="34">
        <v>2646030.736</v>
      </c>
      <c r="G4" s="34">
        <v>578570.9685</v>
      </c>
      <c r="H4" s="34">
        <v>242227.8729</v>
      </c>
      <c r="I4" s="34">
        <v>396594.5909</v>
      </c>
    </row>
    <row r="5" spans="1:9" s="5" customFormat="1" ht="16.5" customHeight="1">
      <c r="A5" s="3" t="s">
        <v>29</v>
      </c>
      <c r="B5" s="34">
        <v>3697571.657</v>
      </c>
      <c r="C5" s="34">
        <v>991649.2231</v>
      </c>
      <c r="D5" s="21">
        <v>77821.75161</v>
      </c>
      <c r="E5" s="21">
        <v>39596.80802</v>
      </c>
      <c r="F5" s="34">
        <v>2565212.378</v>
      </c>
      <c r="G5" s="34">
        <v>942140.9461</v>
      </c>
      <c r="H5" s="34">
        <v>440868.7208</v>
      </c>
      <c r="I5" s="34">
        <v>899532.2842</v>
      </c>
    </row>
    <row r="6" spans="1:9" s="5" customFormat="1" ht="16.5" customHeight="1">
      <c r="A6" s="3" t="s">
        <v>105</v>
      </c>
      <c r="B6" s="34">
        <v>277112.51935</v>
      </c>
      <c r="C6" s="21">
        <v>74400.988528</v>
      </c>
      <c r="D6" s="21">
        <v>6549.253725</v>
      </c>
      <c r="E6" s="21">
        <v>3222.135905</v>
      </c>
      <c r="F6" s="34">
        <v>189409.033318</v>
      </c>
      <c r="G6" s="21">
        <v>47929.71366</v>
      </c>
      <c r="H6" s="21">
        <v>42277.962519</v>
      </c>
      <c r="I6" s="21">
        <v>70453.477618</v>
      </c>
    </row>
    <row r="7" spans="1:9" s="5" customFormat="1" ht="16.5" customHeight="1">
      <c r="A7" s="3" t="s">
        <v>106</v>
      </c>
      <c r="B7" s="34">
        <v>280201.8178</v>
      </c>
      <c r="C7" s="21">
        <v>68999.90891</v>
      </c>
      <c r="D7" s="21">
        <v>5610.273519</v>
      </c>
      <c r="E7" s="21">
        <v>1953.795991</v>
      </c>
      <c r="F7" s="34">
        <v>176634.466</v>
      </c>
      <c r="G7" s="21">
        <v>73280.27877</v>
      </c>
      <c r="H7" s="21">
        <v>27977.97078</v>
      </c>
      <c r="I7" s="21">
        <v>48600.8024</v>
      </c>
    </row>
    <row r="8" spans="1:9" s="5" customFormat="1" ht="16.5" customHeight="1">
      <c r="A8" s="3" t="s">
        <v>107</v>
      </c>
      <c r="B8" s="34">
        <v>230010.9975</v>
      </c>
      <c r="C8" s="21">
        <v>65885.42322</v>
      </c>
      <c r="D8" s="21">
        <v>3927.338994</v>
      </c>
      <c r="E8" s="21">
        <v>1931.116918</v>
      </c>
      <c r="F8" s="34">
        <v>146994.067</v>
      </c>
      <c r="G8" s="21">
        <v>69168.70859</v>
      </c>
      <c r="H8" s="21">
        <v>23267.17677</v>
      </c>
      <c r="I8" s="21">
        <v>49944.28117</v>
      </c>
    </row>
    <row r="9" spans="1:9" s="5" customFormat="1" ht="16.5" customHeight="1">
      <c r="A9" s="3" t="s">
        <v>108</v>
      </c>
      <c r="B9" s="34">
        <v>256558.2263</v>
      </c>
      <c r="C9" s="21">
        <v>52368.90936</v>
      </c>
      <c r="D9" s="21">
        <v>3813.776645</v>
      </c>
      <c r="E9" s="21">
        <v>1897.452587</v>
      </c>
      <c r="F9" s="34">
        <v>147284.1051</v>
      </c>
      <c r="G9" s="21">
        <v>54368.69135</v>
      </c>
      <c r="H9" s="21">
        <v>32075.58104</v>
      </c>
      <c r="I9" s="21">
        <v>88547.36551</v>
      </c>
    </row>
    <row r="10" spans="1:9" s="5" customFormat="1" ht="16.5" customHeight="1">
      <c r="A10" s="3" t="s">
        <v>109</v>
      </c>
      <c r="B10" s="34">
        <v>376350.9365</v>
      </c>
      <c r="C10" s="21">
        <v>98447.93032</v>
      </c>
      <c r="D10" s="21">
        <v>6269.513715</v>
      </c>
      <c r="E10" s="21">
        <v>2845.958594</v>
      </c>
      <c r="F10" s="34">
        <v>284874.0836</v>
      </c>
      <c r="G10" s="34">
        <v>116136.8566</v>
      </c>
      <c r="H10" s="21">
        <v>30087.9528</v>
      </c>
      <c r="I10" s="34">
        <v>112011.6433</v>
      </c>
    </row>
    <row r="11" spans="1:9" s="5" customFormat="1" ht="16.5" customHeight="1">
      <c r="A11" s="3" t="s">
        <v>110</v>
      </c>
      <c r="B11" s="34">
        <v>320586.5074</v>
      </c>
      <c r="C11" s="21">
        <v>71494.91612</v>
      </c>
      <c r="D11" s="21">
        <v>4998.733874</v>
      </c>
      <c r="E11" s="21">
        <v>3528.942428</v>
      </c>
      <c r="F11" s="34">
        <v>269279.4093</v>
      </c>
      <c r="G11" s="34">
        <v>110146.3855</v>
      </c>
      <c r="H11" s="21">
        <v>33958.07056</v>
      </c>
      <c r="I11" s="21">
        <v>65835.10062</v>
      </c>
    </row>
    <row r="12" spans="1:9" s="5" customFormat="1" ht="16.5" customHeight="1">
      <c r="A12" s="3" t="s">
        <v>111</v>
      </c>
      <c r="B12" s="34">
        <v>263628.3062</v>
      </c>
      <c r="C12" s="21">
        <v>67220.01026</v>
      </c>
      <c r="D12" s="21">
        <v>5177.29839</v>
      </c>
      <c r="E12" s="21">
        <v>1966.651439</v>
      </c>
      <c r="F12" s="34">
        <v>189706.195</v>
      </c>
      <c r="G12" s="21">
        <v>68553.16203</v>
      </c>
      <c r="H12" s="21">
        <v>44934.43014</v>
      </c>
      <c r="I12" s="21">
        <v>57646.45449</v>
      </c>
    </row>
    <row r="13" spans="1:9" s="5" customFormat="1" ht="16.5" customHeight="1">
      <c r="A13" s="3" t="s">
        <v>112</v>
      </c>
      <c r="B13" s="34">
        <v>256796.9199</v>
      </c>
      <c r="C13" s="21">
        <v>85679.96899</v>
      </c>
      <c r="D13" s="21">
        <v>5730.391266</v>
      </c>
      <c r="E13" s="21">
        <v>2585.595993</v>
      </c>
      <c r="F13" s="34">
        <v>224826.36</v>
      </c>
      <c r="G13" s="21">
        <v>87589.92442</v>
      </c>
      <c r="H13" s="21">
        <v>39245.09276</v>
      </c>
      <c r="I13" s="21">
        <v>60972.66427</v>
      </c>
    </row>
    <row r="14" spans="1:9" s="5" customFormat="1" ht="16.5" customHeight="1">
      <c r="A14" s="3" t="s">
        <v>115</v>
      </c>
      <c r="B14" s="34">
        <v>306192.8831</v>
      </c>
      <c r="C14" s="21">
        <v>78210.49833</v>
      </c>
      <c r="D14" s="21">
        <v>4418.048337</v>
      </c>
      <c r="E14" s="21">
        <v>3637.719593</v>
      </c>
      <c r="F14" s="34">
        <v>232270.9535</v>
      </c>
      <c r="G14" s="21">
        <v>70152.75787</v>
      </c>
      <c r="H14" s="21">
        <v>51681.68141</v>
      </c>
      <c r="I14" s="21">
        <v>51380.84083</v>
      </c>
    </row>
    <row r="15" spans="1:9" s="5" customFormat="1" ht="16.5" customHeight="1">
      <c r="A15" s="3" t="s">
        <v>116</v>
      </c>
      <c r="B15" s="34">
        <v>299577.9978</v>
      </c>
      <c r="C15" s="21">
        <v>77123.4489</v>
      </c>
      <c r="D15" s="21">
        <v>6589.733141</v>
      </c>
      <c r="E15" s="21">
        <v>3830.728006</v>
      </c>
      <c r="F15" s="34">
        <v>247279.4693</v>
      </c>
      <c r="G15" s="21">
        <v>84985.1455</v>
      </c>
      <c r="H15" s="21">
        <v>32289.4223</v>
      </c>
      <c r="I15" s="21">
        <v>93767.14649</v>
      </c>
    </row>
    <row r="16" spans="1:9" s="5" customFormat="1" ht="16.5" customHeight="1">
      <c r="A16" s="3" t="s">
        <v>114</v>
      </c>
      <c r="B16" s="34">
        <v>291129.8029</v>
      </c>
      <c r="C16" s="21">
        <v>94564.50465</v>
      </c>
      <c r="D16" s="21">
        <v>8729.952304</v>
      </c>
      <c r="E16" s="21">
        <v>2859.796738</v>
      </c>
      <c r="F16" s="34">
        <v>200786.2252</v>
      </c>
      <c r="G16" s="21">
        <v>88415.38044</v>
      </c>
      <c r="H16" s="21">
        <v>26997.13379</v>
      </c>
      <c r="I16" s="21">
        <v>74530.0329</v>
      </c>
    </row>
    <row r="17" spans="1:9" s="5" customFormat="1" ht="16.5" customHeight="1">
      <c r="A17" s="3" t="s">
        <v>113</v>
      </c>
      <c r="B17" s="34">
        <v>539424.7424</v>
      </c>
      <c r="C17" s="34">
        <v>157252.7155</v>
      </c>
      <c r="D17" s="21">
        <v>16007.4377</v>
      </c>
      <c r="E17" s="21">
        <v>9336.913827</v>
      </c>
      <c r="F17" s="34">
        <v>255868.0103</v>
      </c>
      <c r="G17" s="21">
        <v>71413.94146</v>
      </c>
      <c r="H17" s="21">
        <v>56076.24595</v>
      </c>
      <c r="I17" s="34">
        <v>125842.4746</v>
      </c>
    </row>
    <row r="18" spans="1:9" s="5" customFormat="1" ht="15" customHeight="1">
      <c r="A18" s="492" t="s">
        <v>732</v>
      </c>
      <c r="B18" s="492"/>
      <c r="C18" s="492"/>
      <c r="D18" s="492"/>
      <c r="E18" s="492"/>
      <c r="F18" s="492"/>
      <c r="G18" s="492"/>
      <c r="H18" s="492"/>
      <c r="I18" s="492"/>
    </row>
    <row r="19" spans="1:9" s="5" customFormat="1" ht="13.5" customHeight="1">
      <c r="A19" s="492" t="s">
        <v>247</v>
      </c>
      <c r="B19" s="492"/>
      <c r="C19" s="492"/>
      <c r="D19" s="492"/>
      <c r="E19" s="492"/>
      <c r="F19" s="492"/>
      <c r="G19" s="492"/>
      <c r="H19" s="492"/>
      <c r="I19" s="492"/>
    </row>
    <row r="20" s="5" customFormat="1" ht="25.5" customHeight="1"/>
  </sheetData>
  <sheetProtection/>
  <mergeCells count="6">
    <mergeCell ref="A1:I1"/>
    <mergeCell ref="A2:A3"/>
    <mergeCell ref="B2:E2"/>
    <mergeCell ref="F2:I2"/>
    <mergeCell ref="A18:I18"/>
    <mergeCell ref="A19:I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1.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L14" sqref="L14"/>
    </sheetView>
  </sheetViews>
  <sheetFormatPr defaultColWidth="9.140625" defaultRowHeight="12.75"/>
  <cols>
    <col min="1" max="9" width="12.140625" style="0" bestFit="1" customWidth="1"/>
    <col min="10" max="10" width="4.7109375" style="0" bestFit="1" customWidth="1"/>
  </cols>
  <sheetData>
    <row r="1" spans="1:9" ht="15.75" customHeight="1">
      <c r="A1" s="571" t="s">
        <v>540</v>
      </c>
      <c r="B1" s="571"/>
      <c r="C1" s="571"/>
      <c r="D1" s="571"/>
      <c r="E1" s="571"/>
      <c r="F1" s="571"/>
      <c r="G1" s="571"/>
      <c r="H1" s="571"/>
      <c r="I1" s="571"/>
    </row>
    <row r="2" spans="1:9" s="5" customFormat="1" ht="18" customHeight="1">
      <c r="A2" s="558" t="s">
        <v>155</v>
      </c>
      <c r="B2" s="508" t="s">
        <v>538</v>
      </c>
      <c r="C2" s="562"/>
      <c r="D2" s="562"/>
      <c r="E2" s="509"/>
      <c r="F2" s="508" t="s">
        <v>506</v>
      </c>
      <c r="G2" s="562"/>
      <c r="H2" s="562"/>
      <c r="I2" s="509"/>
    </row>
    <row r="3" spans="1:9" s="5" customFormat="1" ht="18" customHeight="1">
      <c r="A3" s="559"/>
      <c r="B3" s="20" t="s">
        <v>533</v>
      </c>
      <c r="C3" s="20" t="s">
        <v>539</v>
      </c>
      <c r="D3" s="20" t="s">
        <v>535</v>
      </c>
      <c r="E3" s="20" t="s">
        <v>536</v>
      </c>
      <c r="F3" s="20" t="s">
        <v>533</v>
      </c>
      <c r="G3" s="20" t="s">
        <v>534</v>
      </c>
      <c r="H3" s="20" t="s">
        <v>535</v>
      </c>
      <c r="I3" s="20" t="s">
        <v>536</v>
      </c>
    </row>
    <row r="4" spans="1:9" s="5" customFormat="1" ht="17.25" customHeight="1">
      <c r="A4" s="3" t="s">
        <v>28</v>
      </c>
      <c r="B4" s="21">
        <v>33138.896777746</v>
      </c>
      <c r="C4" s="21">
        <v>4977.64120075</v>
      </c>
      <c r="D4" s="21">
        <v>55.156287</v>
      </c>
      <c r="E4" s="21">
        <v>22.9454045</v>
      </c>
      <c r="F4" s="21">
        <v>5702.8547055</v>
      </c>
      <c r="G4" s="21">
        <v>3164.63356475</v>
      </c>
      <c r="H4" s="21">
        <v>176.3905</v>
      </c>
      <c r="I4" s="21">
        <v>0</v>
      </c>
    </row>
    <row r="5" spans="1:9" s="5" customFormat="1" ht="17.25" customHeight="1">
      <c r="A5" s="3" t="s">
        <v>29</v>
      </c>
      <c r="B5" s="21">
        <v>39121.48617</v>
      </c>
      <c r="C5" s="21">
        <v>2373.368321</v>
      </c>
      <c r="D5" s="21">
        <v>25.85964625</v>
      </c>
      <c r="E5" s="21">
        <v>0.3562</v>
      </c>
      <c r="F5" s="21">
        <v>371.327628</v>
      </c>
      <c r="G5" s="21">
        <v>65.06337225</v>
      </c>
      <c r="H5" s="21">
        <v>0</v>
      </c>
      <c r="I5" s="21">
        <v>0</v>
      </c>
    </row>
    <row r="6" spans="1:9" s="5" customFormat="1" ht="17.25" customHeight="1">
      <c r="A6" s="3" t="s">
        <v>105</v>
      </c>
      <c r="B6" s="21">
        <v>1612.04905425</v>
      </c>
      <c r="C6" s="21">
        <v>92.481732</v>
      </c>
      <c r="D6" s="21">
        <v>0.01407</v>
      </c>
      <c r="E6" s="21">
        <v>0</v>
      </c>
      <c r="F6" s="21">
        <v>1048.27211225</v>
      </c>
      <c r="G6" s="21">
        <v>27.5209125</v>
      </c>
      <c r="H6" s="21">
        <v>0</v>
      </c>
      <c r="I6" s="21">
        <v>0</v>
      </c>
    </row>
    <row r="7" spans="1:9" s="5" customFormat="1" ht="17.25" customHeight="1">
      <c r="A7" s="3" t="s">
        <v>106</v>
      </c>
      <c r="B7" s="21">
        <v>1044.14729325</v>
      </c>
      <c r="C7" s="21">
        <v>98.08136875</v>
      </c>
      <c r="D7" s="21">
        <v>0</v>
      </c>
      <c r="E7" s="21">
        <v>0.3562</v>
      </c>
      <c r="F7" s="21">
        <v>744.9792715</v>
      </c>
      <c r="G7" s="21">
        <v>15.572435</v>
      </c>
      <c r="H7" s="21">
        <v>0</v>
      </c>
      <c r="I7" s="21">
        <v>0</v>
      </c>
    </row>
    <row r="8" spans="1:9" s="5" customFormat="1" ht="17.25" customHeight="1">
      <c r="A8" s="3" t="s">
        <v>107</v>
      </c>
      <c r="B8" s="21">
        <v>1674.92431875</v>
      </c>
      <c r="C8" s="21">
        <v>125.928481</v>
      </c>
      <c r="D8" s="21">
        <v>0</v>
      </c>
      <c r="E8" s="21">
        <v>0</v>
      </c>
      <c r="F8" s="21">
        <v>216.56674875</v>
      </c>
      <c r="G8" s="21">
        <v>14.33291275</v>
      </c>
      <c r="H8" s="21">
        <v>0</v>
      </c>
      <c r="I8" s="21">
        <v>0</v>
      </c>
    </row>
    <row r="9" spans="1:9" s="5" customFormat="1" ht="17.25" customHeight="1">
      <c r="A9" s="3" t="s">
        <v>108</v>
      </c>
      <c r="B9" s="21">
        <v>1730.120754</v>
      </c>
      <c r="C9" s="21">
        <v>60.6744505</v>
      </c>
      <c r="D9" s="21">
        <v>0</v>
      </c>
      <c r="E9" s="21">
        <v>0</v>
      </c>
      <c r="F9" s="21">
        <v>334.136182</v>
      </c>
      <c r="G9" s="21">
        <v>0</v>
      </c>
      <c r="H9" s="21">
        <v>0</v>
      </c>
      <c r="I9" s="21">
        <v>0</v>
      </c>
    </row>
    <row r="10" spans="1:9" s="5" customFormat="1" ht="17.25" customHeight="1">
      <c r="A10" s="3" t="s">
        <v>109</v>
      </c>
      <c r="B10" s="21">
        <v>1850.256715</v>
      </c>
      <c r="C10" s="21">
        <v>224.7813405</v>
      </c>
      <c r="D10" s="21">
        <v>0</v>
      </c>
      <c r="E10" s="21">
        <v>0</v>
      </c>
      <c r="F10" s="21">
        <v>294.27007075</v>
      </c>
      <c r="G10" s="21">
        <v>0</v>
      </c>
      <c r="H10" s="21">
        <v>0</v>
      </c>
      <c r="I10" s="21">
        <v>0</v>
      </c>
    </row>
    <row r="11" spans="1:9" s="5" customFormat="1" ht="17.25" customHeight="1">
      <c r="A11" s="3" t="s">
        <v>110</v>
      </c>
      <c r="B11" s="21">
        <v>2805.38320275</v>
      </c>
      <c r="C11" s="21">
        <v>235.015949</v>
      </c>
      <c r="D11" s="21">
        <v>0.0357225</v>
      </c>
      <c r="E11" s="21">
        <v>0</v>
      </c>
      <c r="F11" s="21">
        <v>280.749141</v>
      </c>
      <c r="G11" s="21">
        <v>7.637112</v>
      </c>
      <c r="H11" s="21">
        <v>0</v>
      </c>
      <c r="I11" s="21">
        <v>0</v>
      </c>
    </row>
    <row r="12" spans="1:9" s="5" customFormat="1" ht="17.25" customHeight="1">
      <c r="A12" s="3" t="s">
        <v>111</v>
      </c>
      <c r="B12" s="21">
        <v>2998.167822</v>
      </c>
      <c r="C12" s="21">
        <v>136.509953</v>
      </c>
      <c r="D12" s="21">
        <v>0.07077</v>
      </c>
      <c r="E12" s="21">
        <v>0</v>
      </c>
      <c r="F12" s="21">
        <v>347.806676</v>
      </c>
      <c r="G12" s="21">
        <v>0</v>
      </c>
      <c r="H12" s="21">
        <v>0</v>
      </c>
      <c r="I12" s="21">
        <v>0</v>
      </c>
    </row>
    <row r="13" spans="1:9" s="5" customFormat="1" ht="17.25" customHeight="1">
      <c r="A13" s="3" t="s">
        <v>112</v>
      </c>
      <c r="B13" s="21">
        <v>2872.01195375</v>
      </c>
      <c r="C13" s="21">
        <v>307.13978275</v>
      </c>
      <c r="D13" s="21">
        <v>0</v>
      </c>
      <c r="E13" s="21">
        <v>0</v>
      </c>
      <c r="F13" s="21">
        <v>191.219253</v>
      </c>
      <c r="G13" s="21">
        <v>0</v>
      </c>
      <c r="H13" s="21">
        <v>0</v>
      </c>
      <c r="I13" s="21">
        <v>0</v>
      </c>
    </row>
    <row r="14" spans="1:9" s="5" customFormat="1" ht="17.25" customHeight="1">
      <c r="A14" s="3" t="s">
        <v>115</v>
      </c>
      <c r="B14" s="21">
        <v>5884.513227</v>
      </c>
      <c r="C14" s="21">
        <v>279.6273838</v>
      </c>
      <c r="D14" s="21">
        <v>7.9392275</v>
      </c>
      <c r="E14" s="21">
        <v>0</v>
      </c>
      <c r="F14" s="21">
        <v>22.304772</v>
      </c>
      <c r="G14" s="21">
        <v>0</v>
      </c>
      <c r="H14" s="21">
        <v>0</v>
      </c>
      <c r="I14" s="21">
        <v>0</v>
      </c>
    </row>
    <row r="15" spans="1:9" s="5" customFormat="1" ht="17.25" customHeight="1">
      <c r="A15" s="3" t="s">
        <v>116</v>
      </c>
      <c r="B15" s="21">
        <v>5496.622065</v>
      </c>
      <c r="C15" s="21">
        <v>373.440966</v>
      </c>
      <c r="D15" s="21">
        <v>7.94131625</v>
      </c>
      <c r="E15" s="21">
        <v>0</v>
      </c>
      <c r="F15" s="21">
        <v>20.6110935</v>
      </c>
      <c r="G15" s="21">
        <v>0</v>
      </c>
      <c r="H15" s="21">
        <v>0</v>
      </c>
      <c r="I15" s="21">
        <v>0</v>
      </c>
    </row>
    <row r="16" spans="1:9" s="5" customFormat="1" ht="17.25" customHeight="1">
      <c r="A16" s="3" t="s">
        <v>114</v>
      </c>
      <c r="B16" s="21">
        <v>5001.728261</v>
      </c>
      <c r="C16" s="21">
        <v>248.3455823</v>
      </c>
      <c r="D16" s="21">
        <v>9.7814375</v>
      </c>
      <c r="E16" s="21">
        <v>0</v>
      </c>
      <c r="F16" s="21">
        <v>0</v>
      </c>
      <c r="G16" s="21">
        <v>0</v>
      </c>
      <c r="H16" s="21">
        <v>0</v>
      </c>
      <c r="I16" s="21">
        <v>0</v>
      </c>
    </row>
    <row r="17" spans="1:9" s="5" customFormat="1" ht="17.25" customHeight="1">
      <c r="A17" s="3" t="s">
        <v>113</v>
      </c>
      <c r="B17" s="21">
        <v>6151.561504</v>
      </c>
      <c r="C17" s="21">
        <v>191.3413313</v>
      </c>
      <c r="D17" s="21">
        <v>0.0771025</v>
      </c>
      <c r="E17" s="21">
        <v>0</v>
      </c>
      <c r="F17" s="21">
        <v>25.15655125</v>
      </c>
      <c r="G17" s="21">
        <v>0</v>
      </c>
      <c r="H17" s="21">
        <v>0</v>
      </c>
      <c r="I17" s="21">
        <v>0</v>
      </c>
    </row>
    <row r="18" spans="1:9" s="5" customFormat="1" ht="15" customHeight="1">
      <c r="A18" s="551" t="s">
        <v>732</v>
      </c>
      <c r="B18" s="551"/>
      <c r="C18" s="551"/>
      <c r="D18" s="551"/>
      <c r="E18" s="551"/>
      <c r="F18" s="551"/>
      <c r="G18" s="551"/>
      <c r="H18" s="551"/>
      <c r="I18" s="551"/>
    </row>
    <row r="19" spans="1:9" s="5" customFormat="1" ht="13.5" customHeight="1">
      <c r="A19" s="551" t="s">
        <v>214</v>
      </c>
      <c r="B19" s="551"/>
      <c r="C19" s="551"/>
      <c r="D19" s="551"/>
      <c r="E19" s="551"/>
      <c r="F19" s="551"/>
      <c r="G19" s="551"/>
      <c r="H19" s="551"/>
      <c r="I19" s="551"/>
    </row>
    <row r="20" s="5" customFormat="1" ht="27" customHeight="1"/>
  </sheetData>
  <sheetProtection/>
  <mergeCells count="6">
    <mergeCell ref="A1:I1"/>
    <mergeCell ref="A2:A3"/>
    <mergeCell ref="B2:E2"/>
    <mergeCell ref="F2:I2"/>
    <mergeCell ref="A18:I18"/>
    <mergeCell ref="A19:I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G7" sqref="G7:G18"/>
    </sheetView>
  </sheetViews>
  <sheetFormatPr defaultColWidth="9.140625" defaultRowHeight="12.75"/>
  <cols>
    <col min="1" max="1" width="12.140625" style="0" bestFit="1" customWidth="1"/>
    <col min="2" max="2" width="8.28125" style="0" bestFit="1" customWidth="1"/>
    <col min="3" max="3" width="10.140625" style="0" bestFit="1" customWidth="1"/>
    <col min="4" max="4" width="13.00390625" style="0" bestFit="1" customWidth="1"/>
    <col min="5" max="5" width="10.140625" style="0" bestFit="1" customWidth="1"/>
    <col min="6" max="6" width="12.7109375" style="0" bestFit="1" customWidth="1"/>
    <col min="7" max="7" width="11.421875" style="0" bestFit="1" customWidth="1"/>
    <col min="8" max="8" width="12.7109375" style="0" bestFit="1" customWidth="1"/>
    <col min="9" max="9" width="8.28125" style="0" bestFit="1" customWidth="1"/>
    <col min="10" max="10" width="14.140625" style="0" bestFit="1" customWidth="1"/>
    <col min="11" max="14" width="12.140625" style="0" bestFit="1" customWidth="1"/>
    <col min="15" max="15" width="4.7109375" style="0" bestFit="1" customWidth="1"/>
  </cols>
  <sheetData>
    <row r="1" spans="1:13" ht="15.75" customHeight="1">
      <c r="A1" s="488" t="s">
        <v>24</v>
      </c>
      <c r="B1" s="488"/>
      <c r="C1" s="488"/>
      <c r="D1" s="488"/>
      <c r="E1" s="488"/>
      <c r="F1" s="488"/>
      <c r="G1" s="488"/>
      <c r="H1" s="488"/>
      <c r="I1" s="488"/>
      <c r="J1" s="488"/>
      <c r="K1" s="488"/>
      <c r="L1" s="488"/>
      <c r="M1" s="488"/>
    </row>
    <row r="2" spans="1:14" s="5" customFormat="1" ht="19.5" customHeight="1">
      <c r="A2" s="494" t="s">
        <v>127</v>
      </c>
      <c r="B2" s="494" t="s">
        <v>189</v>
      </c>
      <c r="C2" s="555" t="s">
        <v>161</v>
      </c>
      <c r="D2" s="583"/>
      <c r="E2" s="583"/>
      <c r="F2" s="556"/>
      <c r="G2" s="555" t="s">
        <v>162</v>
      </c>
      <c r="H2" s="583"/>
      <c r="I2" s="583"/>
      <c r="J2" s="556"/>
      <c r="K2" s="555" t="s">
        <v>163</v>
      </c>
      <c r="L2" s="583"/>
      <c r="M2" s="583"/>
      <c r="N2" s="556"/>
    </row>
    <row r="3" spans="1:14" s="5" customFormat="1" ht="36" customHeight="1">
      <c r="A3" s="595"/>
      <c r="B3" s="595"/>
      <c r="C3" s="555" t="s">
        <v>541</v>
      </c>
      <c r="D3" s="556"/>
      <c r="E3" s="510" t="s">
        <v>542</v>
      </c>
      <c r="F3" s="511"/>
      <c r="G3" s="555" t="s">
        <v>541</v>
      </c>
      <c r="H3" s="556"/>
      <c r="I3" s="510" t="s">
        <v>542</v>
      </c>
      <c r="J3" s="511"/>
      <c r="K3" s="555" t="s">
        <v>543</v>
      </c>
      <c r="L3" s="556"/>
      <c r="M3" s="555" t="s">
        <v>544</v>
      </c>
      <c r="N3" s="556"/>
    </row>
    <row r="4" spans="1:14" s="5" customFormat="1" ht="39" customHeight="1">
      <c r="A4" s="495"/>
      <c r="B4" s="495"/>
      <c r="C4" s="9" t="s">
        <v>501</v>
      </c>
      <c r="D4" s="14" t="s">
        <v>545</v>
      </c>
      <c r="E4" s="9" t="s">
        <v>501</v>
      </c>
      <c r="F4" s="14" t="s">
        <v>545</v>
      </c>
      <c r="G4" s="15" t="s">
        <v>460</v>
      </c>
      <c r="H4" s="14" t="s">
        <v>545</v>
      </c>
      <c r="I4" s="15" t="s">
        <v>460</v>
      </c>
      <c r="J4" s="14" t="s">
        <v>503</v>
      </c>
      <c r="K4" s="9" t="s">
        <v>502</v>
      </c>
      <c r="L4" s="14" t="s">
        <v>545</v>
      </c>
      <c r="M4" s="9" t="s">
        <v>501</v>
      </c>
      <c r="N4" s="14" t="s">
        <v>503</v>
      </c>
    </row>
    <row r="5" spans="1:14" s="5" customFormat="1" ht="27" customHeight="1">
      <c r="A5" s="3" t="s">
        <v>28</v>
      </c>
      <c r="B5" s="27">
        <v>243</v>
      </c>
      <c r="C5" s="34">
        <v>5901468</v>
      </c>
      <c r="D5" s="34">
        <v>111222.2865</v>
      </c>
      <c r="E5" s="21">
        <v>60205</v>
      </c>
      <c r="F5" s="21">
        <v>1214.22427672</v>
      </c>
      <c r="G5" s="37">
        <v>12764150</v>
      </c>
      <c r="H5" s="34">
        <v>245407.1838</v>
      </c>
      <c r="I5" s="34">
        <v>103589</v>
      </c>
      <c r="J5" s="21">
        <v>2054.442441</v>
      </c>
      <c r="K5" s="21">
        <v>0</v>
      </c>
      <c r="L5" s="21">
        <v>0</v>
      </c>
      <c r="M5" s="21">
        <v>0</v>
      </c>
      <c r="N5" s="21">
        <v>0</v>
      </c>
    </row>
    <row r="6" spans="1:14" s="5" customFormat="1" ht="27" customHeight="1">
      <c r="A6" s="3" t="s">
        <v>29</v>
      </c>
      <c r="B6" s="27">
        <v>243</v>
      </c>
      <c r="C6" s="34">
        <v>4917740</v>
      </c>
      <c r="D6" s="34">
        <v>100045.4315</v>
      </c>
      <c r="E6" s="21">
        <v>32362</v>
      </c>
      <c r="F6" s="21">
        <v>682.81</v>
      </c>
      <c r="G6" s="37">
        <v>17661885</v>
      </c>
      <c r="H6" s="34">
        <v>360811.1391</v>
      </c>
      <c r="I6" s="21">
        <v>77036</v>
      </c>
      <c r="J6" s="21">
        <v>1592.848595</v>
      </c>
      <c r="K6" s="21">
        <v>0</v>
      </c>
      <c r="L6" s="21">
        <v>0</v>
      </c>
      <c r="M6" s="21">
        <v>0</v>
      </c>
      <c r="N6" s="21">
        <v>0</v>
      </c>
    </row>
    <row r="7" spans="1:14" s="5" customFormat="1" ht="27" customHeight="1">
      <c r="A7" s="3" t="s">
        <v>105</v>
      </c>
      <c r="B7" s="27">
        <v>18</v>
      </c>
      <c r="C7" s="34">
        <v>246140</v>
      </c>
      <c r="D7" s="21">
        <v>4738.1118</v>
      </c>
      <c r="E7" s="21">
        <v>66107</v>
      </c>
      <c r="F7" s="21">
        <v>1319.59831746</v>
      </c>
      <c r="G7" s="34">
        <v>1232112</v>
      </c>
      <c r="H7" s="21">
        <v>24097.95812</v>
      </c>
      <c r="I7" s="34">
        <v>122799</v>
      </c>
      <c r="J7" s="21">
        <v>2431.93</v>
      </c>
      <c r="K7" s="21">
        <v>0</v>
      </c>
      <c r="L7" s="21">
        <v>0</v>
      </c>
      <c r="M7" s="21">
        <v>0</v>
      </c>
      <c r="N7" s="21">
        <v>0</v>
      </c>
    </row>
    <row r="8" spans="1:14" s="5" customFormat="1" ht="27" customHeight="1">
      <c r="A8" s="3" t="s">
        <v>106</v>
      </c>
      <c r="B8" s="27">
        <v>22</v>
      </c>
      <c r="C8" s="34">
        <v>433988</v>
      </c>
      <c r="D8" s="21">
        <v>8498.0451</v>
      </c>
      <c r="E8" s="21">
        <v>60668</v>
      </c>
      <c r="F8" s="21">
        <v>1254.6</v>
      </c>
      <c r="G8" s="34">
        <v>1145026</v>
      </c>
      <c r="H8" s="21">
        <v>22661.54042</v>
      </c>
      <c r="I8" s="34">
        <v>140085</v>
      </c>
      <c r="J8" s="21">
        <v>2848.569834</v>
      </c>
      <c r="K8" s="21">
        <v>0</v>
      </c>
      <c r="L8" s="21">
        <v>0</v>
      </c>
      <c r="M8" s="21">
        <v>0</v>
      </c>
      <c r="N8" s="21">
        <v>0</v>
      </c>
    </row>
    <row r="9" spans="1:14" s="5" customFormat="1" ht="27" customHeight="1">
      <c r="A9" s="3" t="s">
        <v>107</v>
      </c>
      <c r="B9" s="27">
        <v>19</v>
      </c>
      <c r="C9" s="34">
        <v>415150</v>
      </c>
      <c r="D9" s="21">
        <v>8394.59</v>
      </c>
      <c r="E9" s="21">
        <v>67113</v>
      </c>
      <c r="F9" s="21">
        <v>1402.62</v>
      </c>
      <c r="G9" s="34">
        <v>1775758</v>
      </c>
      <c r="H9" s="21">
        <v>36063.30318</v>
      </c>
      <c r="I9" s="34">
        <v>141713</v>
      </c>
      <c r="J9" s="21">
        <v>2922.8727</v>
      </c>
      <c r="K9" s="21">
        <v>0</v>
      </c>
      <c r="L9" s="21">
        <v>0</v>
      </c>
      <c r="M9" s="21">
        <v>0</v>
      </c>
      <c r="N9" s="21">
        <v>0</v>
      </c>
    </row>
    <row r="10" spans="1:14" s="5" customFormat="1" ht="27" customHeight="1">
      <c r="A10" s="3" t="s">
        <v>108</v>
      </c>
      <c r="B10" s="27">
        <v>23</v>
      </c>
      <c r="C10" s="34">
        <v>784301</v>
      </c>
      <c r="D10" s="21">
        <v>16198.302</v>
      </c>
      <c r="E10" s="21">
        <v>81493</v>
      </c>
      <c r="F10" s="21">
        <v>1747.60358378</v>
      </c>
      <c r="G10" s="34">
        <v>2193597</v>
      </c>
      <c r="H10" s="21">
        <v>46067.47657</v>
      </c>
      <c r="I10" s="34">
        <v>156910</v>
      </c>
      <c r="J10" s="21">
        <v>3349.422863</v>
      </c>
      <c r="K10" s="21">
        <v>0</v>
      </c>
      <c r="L10" s="21">
        <v>0</v>
      </c>
      <c r="M10" s="21">
        <v>0</v>
      </c>
      <c r="N10" s="21">
        <v>0</v>
      </c>
    </row>
    <row r="11" spans="1:14" s="5" customFormat="1" ht="27" customHeight="1">
      <c r="A11" s="3" t="s">
        <v>109</v>
      </c>
      <c r="B11" s="27">
        <v>20</v>
      </c>
      <c r="C11" s="34">
        <v>578510</v>
      </c>
      <c r="D11" s="21">
        <v>11924.276</v>
      </c>
      <c r="E11" s="34">
        <v>122449</v>
      </c>
      <c r="F11" s="21">
        <v>2580.94193462</v>
      </c>
      <c r="G11" s="34">
        <v>1543335</v>
      </c>
      <c r="H11" s="21">
        <v>32496.35765</v>
      </c>
      <c r="I11" s="34">
        <v>179226</v>
      </c>
      <c r="J11" s="21">
        <v>3776.466848</v>
      </c>
      <c r="K11" s="21">
        <v>0</v>
      </c>
      <c r="L11" s="21">
        <v>0</v>
      </c>
      <c r="M11" s="21">
        <v>0</v>
      </c>
      <c r="N11" s="21">
        <v>0</v>
      </c>
    </row>
    <row r="12" spans="1:14" s="5" customFormat="1" ht="27" customHeight="1">
      <c r="A12" s="3" t="s">
        <v>110</v>
      </c>
      <c r="B12" s="27">
        <v>19</v>
      </c>
      <c r="C12" s="34">
        <v>545973</v>
      </c>
      <c r="D12" s="21">
        <v>11212.5523</v>
      </c>
      <c r="E12" s="34">
        <v>129129</v>
      </c>
      <c r="F12" s="21">
        <v>2693.73953646</v>
      </c>
      <c r="G12" s="34">
        <v>1391624</v>
      </c>
      <c r="H12" s="21">
        <v>28897.58613</v>
      </c>
      <c r="I12" s="34">
        <v>190842</v>
      </c>
      <c r="J12" s="21">
        <v>3978.079829</v>
      </c>
      <c r="K12" s="21">
        <v>0</v>
      </c>
      <c r="L12" s="21">
        <v>0</v>
      </c>
      <c r="M12" s="21">
        <v>0</v>
      </c>
      <c r="N12" s="21">
        <v>0</v>
      </c>
    </row>
    <row r="13" spans="1:14" s="5" customFormat="1" ht="27" customHeight="1">
      <c r="A13" s="3" t="s">
        <v>111</v>
      </c>
      <c r="B13" s="27">
        <v>20</v>
      </c>
      <c r="C13" s="34">
        <v>288270</v>
      </c>
      <c r="D13" s="21">
        <v>5933.1112</v>
      </c>
      <c r="E13" s="34">
        <v>106205</v>
      </c>
      <c r="F13" s="21">
        <v>1116.05</v>
      </c>
      <c r="G13" s="34">
        <v>1214282</v>
      </c>
      <c r="H13" s="21">
        <v>25267.64379</v>
      </c>
      <c r="I13" s="34">
        <v>151183</v>
      </c>
      <c r="J13" s="21">
        <v>3165.636466</v>
      </c>
      <c r="K13" s="21">
        <v>0</v>
      </c>
      <c r="L13" s="21">
        <v>0</v>
      </c>
      <c r="M13" s="21">
        <v>0</v>
      </c>
      <c r="N13" s="21">
        <v>0</v>
      </c>
    </row>
    <row r="14" spans="1:14" s="5" customFormat="1" ht="27" customHeight="1">
      <c r="A14" s="3" t="s">
        <v>112</v>
      </c>
      <c r="B14" s="27">
        <v>20</v>
      </c>
      <c r="C14" s="34">
        <v>253948</v>
      </c>
      <c r="D14" s="21">
        <v>5252.2559</v>
      </c>
      <c r="E14" s="34">
        <v>108704</v>
      </c>
      <c r="F14" s="21">
        <v>2284.18</v>
      </c>
      <c r="G14" s="34">
        <v>1077840</v>
      </c>
      <c r="H14" s="21">
        <v>22410.4559</v>
      </c>
      <c r="I14" s="34">
        <v>158416</v>
      </c>
      <c r="J14" s="21">
        <v>3313.897568</v>
      </c>
      <c r="K14" s="21">
        <v>0</v>
      </c>
      <c r="L14" s="21">
        <v>0</v>
      </c>
      <c r="M14" s="21">
        <v>0</v>
      </c>
      <c r="N14" s="21">
        <v>0</v>
      </c>
    </row>
    <row r="15" spans="1:14" s="5" customFormat="1" ht="27" customHeight="1">
      <c r="A15" s="3" t="s">
        <v>115</v>
      </c>
      <c r="B15" s="27">
        <v>21</v>
      </c>
      <c r="C15" s="34">
        <v>237482</v>
      </c>
      <c r="D15" s="21">
        <v>4813.7729</v>
      </c>
      <c r="E15" s="21">
        <v>44653</v>
      </c>
      <c r="F15" s="21">
        <v>936.19532822</v>
      </c>
      <c r="G15" s="34">
        <v>1547609</v>
      </c>
      <c r="H15" s="21">
        <v>31363.76467</v>
      </c>
      <c r="I15" s="34">
        <v>150999</v>
      </c>
      <c r="J15" s="21">
        <v>3082.405943</v>
      </c>
      <c r="K15" s="21">
        <v>0</v>
      </c>
      <c r="L15" s="21">
        <v>0</v>
      </c>
      <c r="M15" s="21">
        <v>0</v>
      </c>
      <c r="N15" s="21">
        <v>0</v>
      </c>
    </row>
    <row r="16" spans="1:14" s="5" customFormat="1" ht="27" customHeight="1">
      <c r="A16" s="3" t="s">
        <v>116</v>
      </c>
      <c r="B16" s="27">
        <v>23</v>
      </c>
      <c r="C16" s="34">
        <v>310068</v>
      </c>
      <c r="D16" s="21">
        <v>6208.399</v>
      </c>
      <c r="E16" s="21">
        <v>39824</v>
      </c>
      <c r="F16" s="21">
        <v>820.39064656</v>
      </c>
      <c r="G16" s="34">
        <v>1339881</v>
      </c>
      <c r="H16" s="21">
        <v>26807.17072</v>
      </c>
      <c r="I16" s="21">
        <v>94791</v>
      </c>
      <c r="J16" s="21">
        <v>1903.411838</v>
      </c>
      <c r="K16" s="21">
        <v>0</v>
      </c>
      <c r="L16" s="21">
        <v>0</v>
      </c>
      <c r="M16" s="21">
        <v>0</v>
      </c>
      <c r="N16" s="21">
        <v>0</v>
      </c>
    </row>
    <row r="17" spans="1:14" s="5" customFormat="1" ht="27" customHeight="1">
      <c r="A17" s="3" t="s">
        <v>114</v>
      </c>
      <c r="B17" s="27">
        <v>18</v>
      </c>
      <c r="C17" s="34">
        <v>285385</v>
      </c>
      <c r="D17" s="21">
        <v>5829.3092</v>
      </c>
      <c r="E17" s="21">
        <v>58957</v>
      </c>
      <c r="F17" s="21">
        <v>1225.07735298</v>
      </c>
      <c r="G17" s="34">
        <v>1536796</v>
      </c>
      <c r="H17" s="21">
        <v>30879.87964</v>
      </c>
      <c r="I17" s="34">
        <v>120772</v>
      </c>
      <c r="J17" s="21">
        <v>2457.27729</v>
      </c>
      <c r="K17" s="21">
        <v>0</v>
      </c>
      <c r="L17" s="21">
        <v>0</v>
      </c>
      <c r="M17" s="21">
        <v>0</v>
      </c>
      <c r="N17" s="21">
        <v>0</v>
      </c>
    </row>
    <row r="18" spans="1:14" s="5" customFormat="1" ht="27" customHeight="1">
      <c r="A18" s="3" t="s">
        <v>113</v>
      </c>
      <c r="B18" s="27">
        <v>20</v>
      </c>
      <c r="C18" s="34">
        <v>538525</v>
      </c>
      <c r="D18" s="21">
        <v>11042.7036</v>
      </c>
      <c r="E18" s="21">
        <v>32362</v>
      </c>
      <c r="F18" s="21">
        <v>682.81</v>
      </c>
      <c r="G18" s="34">
        <v>1664025</v>
      </c>
      <c r="H18" s="21">
        <v>33798.00229</v>
      </c>
      <c r="I18" s="21">
        <v>77036</v>
      </c>
      <c r="J18" s="21">
        <v>1592.848595</v>
      </c>
      <c r="K18" s="21">
        <v>0</v>
      </c>
      <c r="L18" s="21">
        <v>0</v>
      </c>
      <c r="M18" s="21">
        <v>0</v>
      </c>
      <c r="N18" s="21">
        <v>0</v>
      </c>
    </row>
    <row r="19" spans="1:14" s="5" customFormat="1" ht="19.5" customHeight="1">
      <c r="A19" s="551" t="s">
        <v>732</v>
      </c>
      <c r="B19" s="551"/>
      <c r="C19" s="551"/>
      <c r="D19" s="551"/>
      <c r="E19" s="551"/>
      <c r="F19" s="551"/>
      <c r="G19" s="551"/>
      <c r="H19" s="551"/>
      <c r="I19" s="551"/>
      <c r="J19" s="551"/>
      <c r="K19" s="551"/>
      <c r="L19" s="551"/>
      <c r="M19" s="551"/>
      <c r="N19" s="551"/>
    </row>
    <row r="20" spans="1:14" s="5" customFormat="1" ht="18" customHeight="1">
      <c r="A20" s="551" t="s">
        <v>546</v>
      </c>
      <c r="B20" s="551"/>
      <c r="C20" s="551"/>
      <c r="D20" s="551"/>
      <c r="E20" s="551"/>
      <c r="F20" s="551"/>
      <c r="G20" s="551"/>
      <c r="H20" s="551"/>
      <c r="I20" s="551"/>
      <c r="J20" s="551"/>
      <c r="K20" s="551"/>
      <c r="L20" s="551"/>
      <c r="M20" s="551"/>
      <c r="N20" s="551"/>
    </row>
    <row r="21" s="5" customFormat="1" ht="27" customHeight="1"/>
  </sheetData>
  <sheetProtection/>
  <mergeCells count="14">
    <mergeCell ref="G3:H3"/>
    <mergeCell ref="I3:J3"/>
    <mergeCell ref="K3:L3"/>
    <mergeCell ref="M3:N3"/>
    <mergeCell ref="A19:N19"/>
    <mergeCell ref="A20:N20"/>
    <mergeCell ref="A1:M1"/>
    <mergeCell ref="A2:A4"/>
    <mergeCell ref="B2:B4"/>
    <mergeCell ref="C2:F2"/>
    <mergeCell ref="G2:J2"/>
    <mergeCell ref="K2:N2"/>
    <mergeCell ref="C3:D3"/>
    <mergeCell ref="E3:F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3.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E6" sqref="E6:E17"/>
    </sheetView>
  </sheetViews>
  <sheetFormatPr defaultColWidth="9.140625" defaultRowHeight="12.75"/>
  <cols>
    <col min="1" max="1" width="14.7109375" style="0" bestFit="1" customWidth="1"/>
    <col min="2" max="2" width="16.57421875" style="0" bestFit="1" customWidth="1"/>
    <col min="3" max="6" width="12.140625" style="0" bestFit="1" customWidth="1"/>
    <col min="7" max="7" width="8.00390625" style="0" bestFit="1" customWidth="1"/>
    <col min="8" max="8" width="22.140625" style="0" bestFit="1" customWidth="1"/>
    <col min="9" max="9" width="4.7109375" style="0" bestFit="1" customWidth="1"/>
  </cols>
  <sheetData>
    <row r="1" spans="1:8" ht="15" customHeight="1">
      <c r="A1" s="600" t="s">
        <v>547</v>
      </c>
      <c r="B1" s="600"/>
      <c r="C1" s="600"/>
      <c r="D1" s="600"/>
      <c r="E1" s="600"/>
      <c r="F1" s="600"/>
      <c r="G1" s="600"/>
      <c r="H1" s="600"/>
    </row>
    <row r="2" spans="1:7" s="5" customFormat="1" ht="18" customHeight="1">
      <c r="A2" s="502" t="s">
        <v>127</v>
      </c>
      <c r="B2" s="555" t="s">
        <v>161</v>
      </c>
      <c r="C2" s="556"/>
      <c r="D2" s="555" t="s">
        <v>162</v>
      </c>
      <c r="E2" s="556"/>
      <c r="F2" s="555" t="s">
        <v>163</v>
      </c>
      <c r="G2" s="556"/>
    </row>
    <row r="3" spans="1:7" s="5" customFormat="1" ht="37.5" customHeight="1">
      <c r="A3" s="504"/>
      <c r="B3" s="15" t="s">
        <v>469</v>
      </c>
      <c r="C3" s="9" t="s">
        <v>548</v>
      </c>
      <c r="D3" s="15" t="s">
        <v>469</v>
      </c>
      <c r="E3" s="9" t="s">
        <v>548</v>
      </c>
      <c r="F3" s="9" t="s">
        <v>549</v>
      </c>
      <c r="G3" s="9" t="s">
        <v>548</v>
      </c>
    </row>
    <row r="4" spans="1:7" s="5" customFormat="1" ht="18" customHeight="1">
      <c r="A4" s="3" t="s">
        <v>28</v>
      </c>
      <c r="B4" s="70">
        <v>308.58898</v>
      </c>
      <c r="C4" s="70">
        <v>13.792949</v>
      </c>
      <c r="D4" s="70">
        <v>634.5726644</v>
      </c>
      <c r="E4" s="70">
        <v>13.22739331</v>
      </c>
      <c r="F4" s="71">
        <v>0.0504</v>
      </c>
      <c r="G4" s="71">
        <v>0</v>
      </c>
    </row>
    <row r="5" spans="1:7" s="5" customFormat="1" ht="18" customHeight="1">
      <c r="A5" s="3" t="s">
        <v>29</v>
      </c>
      <c r="B5" s="70">
        <v>1417.022224</v>
      </c>
      <c r="C5" s="70">
        <v>23.05213</v>
      </c>
      <c r="D5" s="70">
        <v>1400.2491</v>
      </c>
      <c r="E5" s="70">
        <v>20.05797746</v>
      </c>
      <c r="F5" s="71">
        <v>0</v>
      </c>
      <c r="G5" s="71">
        <v>0</v>
      </c>
    </row>
    <row r="6" spans="1:7" s="5" customFormat="1" ht="18" customHeight="1">
      <c r="A6" s="3" t="s">
        <v>105</v>
      </c>
      <c r="B6" s="70">
        <v>58.395731</v>
      </c>
      <c r="C6" s="70">
        <v>0.944379</v>
      </c>
      <c r="D6" s="70">
        <v>63.6956255</v>
      </c>
      <c r="E6" s="70">
        <v>1.6079706</v>
      </c>
      <c r="F6" s="71">
        <v>0</v>
      </c>
      <c r="G6" s="71">
        <v>0</v>
      </c>
    </row>
    <row r="7" spans="1:7" s="5" customFormat="1" ht="18" customHeight="1">
      <c r="A7" s="3" t="s">
        <v>106</v>
      </c>
      <c r="B7" s="70">
        <v>78.241283</v>
      </c>
      <c r="C7" s="70">
        <v>0.599645</v>
      </c>
      <c r="D7" s="70">
        <v>84.1980255</v>
      </c>
      <c r="E7" s="70">
        <v>0.36052448</v>
      </c>
      <c r="F7" s="71">
        <v>0</v>
      </c>
      <c r="G7" s="71">
        <v>0</v>
      </c>
    </row>
    <row r="8" spans="1:7" s="5" customFormat="1" ht="18" customHeight="1">
      <c r="A8" s="3" t="s">
        <v>107</v>
      </c>
      <c r="B8" s="70">
        <v>106.411178</v>
      </c>
      <c r="C8" s="70">
        <v>2.396589</v>
      </c>
      <c r="D8" s="70">
        <v>119.303811</v>
      </c>
      <c r="E8" s="70">
        <v>1.67494624</v>
      </c>
      <c r="F8" s="71">
        <v>0</v>
      </c>
      <c r="G8" s="71">
        <v>0</v>
      </c>
    </row>
    <row r="9" spans="1:7" s="5" customFormat="1" ht="18" customHeight="1">
      <c r="A9" s="3" t="s">
        <v>108</v>
      </c>
      <c r="B9" s="70">
        <v>163.704103</v>
      </c>
      <c r="C9" s="70">
        <v>7.481739</v>
      </c>
      <c r="D9" s="70">
        <v>158.13399</v>
      </c>
      <c r="E9" s="70">
        <v>3.0407462</v>
      </c>
      <c r="F9" s="71">
        <v>0</v>
      </c>
      <c r="G9" s="71">
        <v>0</v>
      </c>
    </row>
    <row r="10" spans="1:7" s="5" customFormat="1" ht="18" customHeight="1">
      <c r="A10" s="3" t="s">
        <v>109</v>
      </c>
      <c r="B10" s="70">
        <v>164.432173</v>
      </c>
      <c r="C10" s="70">
        <v>1.554188</v>
      </c>
      <c r="D10" s="70">
        <v>149.4156031</v>
      </c>
      <c r="E10" s="70">
        <v>1.5114583</v>
      </c>
      <c r="F10" s="71">
        <v>0</v>
      </c>
      <c r="G10" s="71">
        <v>0</v>
      </c>
    </row>
    <row r="11" spans="1:7" s="5" customFormat="1" ht="18" customHeight="1">
      <c r="A11" s="3" t="s">
        <v>110</v>
      </c>
      <c r="B11" s="70">
        <v>196.790049</v>
      </c>
      <c r="C11" s="70">
        <v>1.206635</v>
      </c>
      <c r="D11" s="70">
        <v>171.4332251</v>
      </c>
      <c r="E11" s="70">
        <v>0.59896468</v>
      </c>
      <c r="F11" s="71">
        <v>0</v>
      </c>
      <c r="G11" s="71">
        <v>0</v>
      </c>
    </row>
    <row r="12" spans="1:7" s="5" customFormat="1" ht="18" customHeight="1">
      <c r="A12" s="3" t="s">
        <v>111</v>
      </c>
      <c r="B12" s="70">
        <v>120.67487</v>
      </c>
      <c r="C12" s="70">
        <v>1.659795</v>
      </c>
      <c r="D12" s="70">
        <v>110.2476335</v>
      </c>
      <c r="E12" s="70">
        <v>0.899846</v>
      </c>
      <c r="F12" s="71">
        <v>0</v>
      </c>
      <c r="G12" s="71">
        <v>0</v>
      </c>
    </row>
    <row r="13" spans="1:7" s="5" customFormat="1" ht="18" customHeight="1">
      <c r="A13" s="3" t="s">
        <v>112</v>
      </c>
      <c r="B13" s="70">
        <v>119.43026</v>
      </c>
      <c r="C13" s="70">
        <v>1.575078</v>
      </c>
      <c r="D13" s="70">
        <v>108.191369</v>
      </c>
      <c r="E13" s="70">
        <v>1.43775422</v>
      </c>
      <c r="F13" s="71">
        <v>0</v>
      </c>
      <c r="G13" s="71">
        <v>0</v>
      </c>
    </row>
    <row r="14" spans="1:7" s="5" customFormat="1" ht="18" customHeight="1">
      <c r="A14" s="3" t="s">
        <v>115</v>
      </c>
      <c r="B14" s="70">
        <v>170.140346</v>
      </c>
      <c r="C14" s="70">
        <v>2.171864</v>
      </c>
      <c r="D14" s="70">
        <v>151.6787575</v>
      </c>
      <c r="E14" s="70">
        <v>0.83585446</v>
      </c>
      <c r="F14" s="71">
        <v>0</v>
      </c>
      <c r="G14" s="71">
        <v>0</v>
      </c>
    </row>
    <row r="15" spans="1:7" s="5" customFormat="1" ht="18" customHeight="1">
      <c r="A15" s="3" t="s">
        <v>116</v>
      </c>
      <c r="B15" s="70">
        <v>83.050615</v>
      </c>
      <c r="C15" s="70">
        <v>0.433827</v>
      </c>
      <c r="D15" s="70">
        <v>72.07248234</v>
      </c>
      <c r="E15" s="70">
        <v>0.98979606</v>
      </c>
      <c r="F15" s="71">
        <v>0</v>
      </c>
      <c r="G15" s="71">
        <v>0</v>
      </c>
    </row>
    <row r="16" spans="1:7" s="5" customFormat="1" ht="18" customHeight="1">
      <c r="A16" s="3" t="s">
        <v>114</v>
      </c>
      <c r="B16" s="70">
        <v>38.968091</v>
      </c>
      <c r="C16" s="70">
        <v>0.421039</v>
      </c>
      <c r="D16" s="70">
        <v>56.5357119</v>
      </c>
      <c r="E16" s="70">
        <v>1.70868802</v>
      </c>
      <c r="F16" s="71">
        <v>0</v>
      </c>
      <c r="G16" s="71">
        <v>0</v>
      </c>
    </row>
    <row r="17" spans="1:7" s="5" customFormat="1" ht="18" customHeight="1">
      <c r="A17" s="3" t="s">
        <v>113</v>
      </c>
      <c r="B17" s="70">
        <v>116.783525</v>
      </c>
      <c r="C17" s="70">
        <v>2.607352</v>
      </c>
      <c r="D17" s="70">
        <v>155.342866</v>
      </c>
      <c r="E17" s="70">
        <v>5.3914282</v>
      </c>
      <c r="F17" s="71">
        <v>0</v>
      </c>
      <c r="G17" s="71">
        <v>0</v>
      </c>
    </row>
    <row r="18" spans="1:7" s="5" customFormat="1" ht="18" customHeight="1">
      <c r="A18" s="492" t="s">
        <v>732</v>
      </c>
      <c r="B18" s="492"/>
      <c r="C18" s="492"/>
      <c r="D18" s="492"/>
      <c r="E18" s="492"/>
      <c r="F18" s="492"/>
      <c r="G18" s="492"/>
    </row>
    <row r="19" spans="1:7" s="5" customFormat="1" ht="18" customHeight="1">
      <c r="A19" s="492" t="s">
        <v>550</v>
      </c>
      <c r="B19" s="492"/>
      <c r="C19" s="492"/>
      <c r="D19" s="492"/>
      <c r="E19" s="492"/>
      <c r="F19" s="492"/>
      <c r="G19" s="492"/>
    </row>
  </sheetData>
  <sheetProtection/>
  <mergeCells count="7">
    <mergeCell ref="A19:G19"/>
    <mergeCell ref="A18:G18"/>
    <mergeCell ref="A1:H1"/>
    <mergeCell ref="A2:A3"/>
    <mergeCell ref="B2:C2"/>
    <mergeCell ref="D2:E2"/>
    <mergeCell ref="F2:G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4.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I21" sqref="I21"/>
    </sheetView>
  </sheetViews>
  <sheetFormatPr defaultColWidth="9.140625" defaultRowHeight="12.75"/>
  <cols>
    <col min="1" max="6" width="12.140625" style="0" bestFit="1" customWidth="1"/>
    <col min="7" max="7" width="4.8515625" style="0" bestFit="1" customWidth="1"/>
  </cols>
  <sheetData>
    <row r="1" spans="1:4" ht="15" customHeight="1">
      <c r="A1" s="552" t="s">
        <v>25</v>
      </c>
      <c r="B1" s="552"/>
      <c r="C1" s="552"/>
      <c r="D1" s="552"/>
    </row>
    <row r="2" spans="1:6" s="5" customFormat="1" ht="51" customHeight="1">
      <c r="A2" s="9" t="s">
        <v>155</v>
      </c>
      <c r="B2" s="10" t="s">
        <v>551</v>
      </c>
      <c r="C2" s="10" t="s">
        <v>552</v>
      </c>
      <c r="D2" s="10" t="s">
        <v>553</v>
      </c>
      <c r="E2" s="9" t="s">
        <v>554</v>
      </c>
      <c r="F2" s="9" t="s">
        <v>555</v>
      </c>
    </row>
    <row r="3" spans="1:6" s="5" customFormat="1" ht="18" customHeight="1">
      <c r="A3" s="3" t="s">
        <v>28</v>
      </c>
      <c r="B3" s="34">
        <v>1640809.72</v>
      </c>
      <c r="C3" s="34">
        <v>1679740.84</v>
      </c>
      <c r="D3" s="21">
        <v>-38931.12</v>
      </c>
      <c r="E3" s="27">
        <v>-5498.74</v>
      </c>
      <c r="F3" s="27">
        <v>248154.18</v>
      </c>
    </row>
    <row r="4" spans="1:6" s="5" customFormat="1" ht="18" customHeight="1">
      <c r="A4" s="3" t="s">
        <v>778</v>
      </c>
      <c r="B4" s="34">
        <f>SUM(B5:B16)</f>
        <v>1903495.76</v>
      </c>
      <c r="C4" s="34">
        <f>SUM(C5:C16)</f>
        <v>1931554.0799999996</v>
      </c>
      <c r="D4" s="34">
        <f>SUM(D5:D16)</f>
        <v>-28058.32000000002</v>
      </c>
      <c r="E4" s="27">
        <f>SUM(E5:E16)</f>
        <v>-3116.1399999999994</v>
      </c>
      <c r="F4" s="27">
        <v>245112.63</v>
      </c>
    </row>
    <row r="5" spans="1:6" s="5" customFormat="1" ht="18" customHeight="1">
      <c r="A5" s="3" t="s">
        <v>105</v>
      </c>
      <c r="B5" s="34">
        <v>135799.91</v>
      </c>
      <c r="C5" s="34">
        <v>119072.05</v>
      </c>
      <c r="D5" s="21">
        <v>16727.86</v>
      </c>
      <c r="E5" s="27">
        <v>2406.9</v>
      </c>
      <c r="F5" s="27">
        <v>250561.08</v>
      </c>
    </row>
    <row r="6" spans="1:6" s="5" customFormat="1" ht="18" customHeight="1">
      <c r="A6" s="3" t="s">
        <v>106</v>
      </c>
      <c r="B6" s="34">
        <v>172501.85</v>
      </c>
      <c r="C6" s="34">
        <v>161131.85</v>
      </c>
      <c r="D6" s="21">
        <v>11370</v>
      </c>
      <c r="E6" s="27">
        <v>1637.64</v>
      </c>
      <c r="F6" s="27">
        <v>252198.72</v>
      </c>
    </row>
    <row r="7" spans="1:6" s="5" customFormat="1" ht="18" customHeight="1">
      <c r="A7" s="3" t="s">
        <v>107</v>
      </c>
      <c r="B7" s="34">
        <v>151533.03</v>
      </c>
      <c r="C7" s="34">
        <v>138422.19</v>
      </c>
      <c r="D7" s="21">
        <v>13110.84</v>
      </c>
      <c r="E7" s="27">
        <v>1887.58</v>
      </c>
      <c r="F7" s="27">
        <v>254086.3</v>
      </c>
    </row>
    <row r="8" spans="1:6" s="5" customFormat="1" ht="18" customHeight="1">
      <c r="A8" s="3" t="s">
        <v>108</v>
      </c>
      <c r="B8" s="34">
        <v>144200.42</v>
      </c>
      <c r="C8" s="34">
        <v>147203.63</v>
      </c>
      <c r="D8" s="21">
        <v>-3003.21</v>
      </c>
      <c r="E8" s="27">
        <v>-433.57</v>
      </c>
      <c r="F8" s="27">
        <v>253652.73</v>
      </c>
    </row>
    <row r="9" spans="1:6" s="5" customFormat="1" ht="18" customHeight="1">
      <c r="A9" s="3" t="s">
        <v>109</v>
      </c>
      <c r="B9" s="34">
        <v>152516.21</v>
      </c>
      <c r="C9" s="34">
        <v>158387.68</v>
      </c>
      <c r="D9" s="21">
        <v>-5871.47</v>
      </c>
      <c r="E9" s="27">
        <v>-850.45</v>
      </c>
      <c r="F9" s="27">
        <v>252802.28</v>
      </c>
    </row>
    <row r="10" spans="1:6" s="5" customFormat="1" ht="18" customHeight="1">
      <c r="A10" s="3" t="s">
        <v>110</v>
      </c>
      <c r="B10" s="34">
        <v>145474.06</v>
      </c>
      <c r="C10" s="34">
        <v>138891.64</v>
      </c>
      <c r="D10" s="21">
        <v>6582.42</v>
      </c>
      <c r="E10" s="27">
        <v>935.92</v>
      </c>
      <c r="F10" s="27">
        <v>253738.2</v>
      </c>
    </row>
    <row r="11" spans="1:6" s="5" customFormat="1" ht="18" customHeight="1">
      <c r="A11" s="3" t="s">
        <v>111</v>
      </c>
      <c r="B11" s="34">
        <v>147029.83</v>
      </c>
      <c r="C11" s="34">
        <v>130961.15</v>
      </c>
      <c r="D11" s="21">
        <v>16068.68</v>
      </c>
      <c r="E11" s="27">
        <v>2260.8</v>
      </c>
      <c r="F11" s="27">
        <v>255999</v>
      </c>
    </row>
    <row r="12" spans="1:6" s="5" customFormat="1" ht="18" customHeight="1">
      <c r="A12" s="3" t="s">
        <v>112</v>
      </c>
      <c r="B12" s="34">
        <v>185897.4</v>
      </c>
      <c r="C12" s="34">
        <v>162898.72</v>
      </c>
      <c r="D12" s="21">
        <v>22998.68</v>
      </c>
      <c r="E12" s="27">
        <v>3233.48</v>
      </c>
      <c r="F12" s="27">
        <v>259232.48</v>
      </c>
    </row>
    <row r="13" spans="1:6" s="5" customFormat="1" ht="18" customHeight="1">
      <c r="A13" s="3" t="s">
        <v>115</v>
      </c>
      <c r="B13" s="34">
        <v>144934.82</v>
      </c>
      <c r="C13" s="34">
        <v>142172.43</v>
      </c>
      <c r="D13" s="21">
        <v>2762.39</v>
      </c>
      <c r="E13" s="27">
        <v>386.48</v>
      </c>
      <c r="F13" s="27">
        <v>259618.96</v>
      </c>
    </row>
    <row r="14" spans="1:6" s="5" customFormat="1" ht="18" customHeight="1">
      <c r="A14" s="3" t="s">
        <v>116</v>
      </c>
      <c r="B14" s="34">
        <v>142411.29</v>
      </c>
      <c r="C14" s="34">
        <v>141982.95</v>
      </c>
      <c r="D14" s="21">
        <v>428.34</v>
      </c>
      <c r="E14" s="27">
        <v>71.52</v>
      </c>
      <c r="F14" s="27">
        <v>259690.48</v>
      </c>
    </row>
    <row r="15" spans="1:6" s="5" customFormat="1" ht="18" customHeight="1">
      <c r="A15" s="3" t="s">
        <v>114</v>
      </c>
      <c r="B15" s="34">
        <v>183206.87</v>
      </c>
      <c r="C15" s="34">
        <v>174236.65</v>
      </c>
      <c r="D15" s="21">
        <v>8970.22</v>
      </c>
      <c r="E15" s="27">
        <v>1271.4</v>
      </c>
      <c r="F15" s="27">
        <v>261036.47</v>
      </c>
    </row>
    <row r="16" spans="1:6" s="5" customFormat="1" ht="18" customHeight="1">
      <c r="A16" s="3" t="s">
        <v>113</v>
      </c>
      <c r="B16" s="34">
        <v>197990.07</v>
      </c>
      <c r="C16" s="34">
        <v>316193.14</v>
      </c>
      <c r="D16" s="21">
        <v>-118203.07</v>
      </c>
      <c r="E16" s="27">
        <v>-15923.84</v>
      </c>
      <c r="F16" s="27">
        <v>245112.63</v>
      </c>
    </row>
    <row r="17" spans="1:6" s="5" customFormat="1" ht="18" customHeight="1">
      <c r="A17" s="551" t="s">
        <v>734</v>
      </c>
      <c r="B17" s="551"/>
      <c r="C17" s="551"/>
      <c r="D17" s="551"/>
      <c r="E17" s="551"/>
      <c r="F17" s="551"/>
    </row>
    <row r="18" spans="1:6" s="5" customFormat="1" ht="18.75" customHeight="1">
      <c r="A18" s="551" t="s">
        <v>556</v>
      </c>
      <c r="B18" s="551"/>
      <c r="C18" s="551"/>
      <c r="D18" s="551"/>
      <c r="E18" s="551"/>
      <c r="F18" s="551"/>
    </row>
    <row r="19" s="5" customFormat="1" ht="27.75" customHeight="1"/>
  </sheetData>
  <sheetProtection/>
  <mergeCells count="3">
    <mergeCell ref="A1:D1"/>
    <mergeCell ref="A18:F18"/>
    <mergeCell ref="A17:F17"/>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1" sqref="A1:IV16384"/>
    </sheetView>
  </sheetViews>
  <sheetFormatPr defaultColWidth="9.140625" defaultRowHeight="12.75"/>
  <cols>
    <col min="1" max="1" width="14.8515625" style="0" bestFit="1" customWidth="1"/>
    <col min="2" max="5" width="14.7109375" style="0" bestFit="1" customWidth="1"/>
    <col min="6" max="6" width="16.421875" style="0" bestFit="1" customWidth="1"/>
    <col min="8" max="8" width="8.8515625" style="0" bestFit="1" customWidth="1"/>
  </cols>
  <sheetData>
    <row r="1" spans="1:6" ht="22.5" customHeight="1">
      <c r="A1" s="487" t="s">
        <v>557</v>
      </c>
      <c r="B1" s="487"/>
      <c r="C1" s="487"/>
      <c r="D1" s="487"/>
      <c r="E1" s="487"/>
      <c r="F1" s="487"/>
    </row>
    <row r="2" spans="1:6" s="5" customFormat="1" ht="125.25" customHeight="1">
      <c r="A2" s="7" t="s">
        <v>127</v>
      </c>
      <c r="B2" s="9" t="s">
        <v>558</v>
      </c>
      <c r="C2" s="9" t="s">
        <v>559</v>
      </c>
      <c r="D2" s="9" t="s">
        <v>560</v>
      </c>
      <c r="E2" s="9" t="s">
        <v>561</v>
      </c>
      <c r="F2" s="9" t="s">
        <v>562</v>
      </c>
    </row>
    <row r="3" spans="1:6" s="5" customFormat="1" ht="18" customHeight="1">
      <c r="A3" s="3" t="s">
        <v>28</v>
      </c>
      <c r="B3" s="21">
        <v>78110</v>
      </c>
      <c r="C3" s="21">
        <v>77287</v>
      </c>
      <c r="D3" s="34">
        <v>3342680</v>
      </c>
      <c r="E3" s="42">
        <v>2.3</v>
      </c>
      <c r="F3" s="42">
        <v>2.3</v>
      </c>
    </row>
    <row r="4" spans="1:6" s="5" customFormat="1" ht="18" customHeight="1">
      <c r="A4" s="3" t="s">
        <v>778</v>
      </c>
      <c r="B4" s="190">
        <v>48006.39827033391</v>
      </c>
      <c r="C4" s="187">
        <v>47852</v>
      </c>
      <c r="D4" s="188">
        <v>2490223</v>
      </c>
      <c r="E4" s="189">
        <f>(B4/D4)*100</f>
        <v>1.9277951520941663</v>
      </c>
      <c r="F4" s="189">
        <f>(C4/D4)*100</f>
        <v>1.9215949736228441</v>
      </c>
    </row>
    <row r="5" spans="1:6" s="5" customFormat="1" ht="18" customHeight="1">
      <c r="A5" s="3" t="s">
        <v>105</v>
      </c>
      <c r="B5" s="21">
        <v>81220</v>
      </c>
      <c r="C5" s="21">
        <v>80362</v>
      </c>
      <c r="D5" s="34">
        <v>3355045</v>
      </c>
      <c r="E5" s="42">
        <v>2.4</v>
      </c>
      <c r="F5" s="42">
        <v>2.4</v>
      </c>
    </row>
    <row r="6" spans="1:6" s="5" customFormat="1" ht="18" customHeight="1">
      <c r="A6" s="3" t="s">
        <v>106</v>
      </c>
      <c r="B6" s="21">
        <v>82619</v>
      </c>
      <c r="C6" s="21">
        <v>82426</v>
      </c>
      <c r="D6" s="34">
        <v>3417679</v>
      </c>
      <c r="E6" s="42">
        <v>2.4</v>
      </c>
      <c r="F6" s="42">
        <v>2.4</v>
      </c>
    </row>
    <row r="7" spans="1:6" s="5" customFormat="1" ht="18" customHeight="1">
      <c r="A7" s="3" t="s">
        <v>107</v>
      </c>
      <c r="B7" s="21">
        <v>81913</v>
      </c>
      <c r="C7" s="21">
        <v>81092</v>
      </c>
      <c r="D7" s="34">
        <v>3381730</v>
      </c>
      <c r="E7" s="42">
        <v>2.4</v>
      </c>
      <c r="F7" s="42">
        <v>2.4</v>
      </c>
    </row>
    <row r="8" spans="1:6" s="5" customFormat="1" ht="18" customHeight="1">
      <c r="A8" s="3" t="s">
        <v>108</v>
      </c>
      <c r="B8" s="21">
        <v>81082</v>
      </c>
      <c r="C8" s="21">
        <v>80324</v>
      </c>
      <c r="D8" s="34">
        <v>3203385</v>
      </c>
      <c r="E8" s="42">
        <v>2.5</v>
      </c>
      <c r="F8" s="42">
        <v>2.5</v>
      </c>
    </row>
    <row r="9" spans="1:6" s="5" customFormat="1" ht="18" customHeight="1">
      <c r="A9" s="3" t="s">
        <v>109</v>
      </c>
      <c r="B9" s="21">
        <v>79088</v>
      </c>
      <c r="C9" s="21">
        <v>78409</v>
      </c>
      <c r="D9" s="21" t="s">
        <v>1128</v>
      </c>
      <c r="E9" s="42">
        <v>2.5</v>
      </c>
      <c r="F9" s="42">
        <v>2.5</v>
      </c>
    </row>
    <row r="10" spans="1:6" s="5" customFormat="1" ht="18" customHeight="1">
      <c r="A10" s="3" t="s">
        <v>110</v>
      </c>
      <c r="B10" s="21">
        <v>76611</v>
      </c>
      <c r="C10" s="21">
        <v>75916</v>
      </c>
      <c r="D10" s="34">
        <v>3291703</v>
      </c>
      <c r="E10" s="42">
        <v>2.3</v>
      </c>
      <c r="F10" s="42">
        <v>2.3</v>
      </c>
    </row>
    <row r="11" spans="1:6" s="5" customFormat="1" ht="18" customHeight="1">
      <c r="A11" s="3" t="s">
        <v>111</v>
      </c>
      <c r="B11" s="21">
        <v>76773</v>
      </c>
      <c r="C11" s="21">
        <v>76069</v>
      </c>
      <c r="D11" s="34">
        <v>3410517</v>
      </c>
      <c r="E11" s="42">
        <v>2.3</v>
      </c>
      <c r="F11" s="42">
        <v>2.2</v>
      </c>
    </row>
    <row r="12" spans="1:6" s="5" customFormat="1" ht="18" customHeight="1">
      <c r="A12" s="3" t="s">
        <v>112</v>
      </c>
      <c r="B12" s="21">
        <v>69670</v>
      </c>
      <c r="C12" s="21">
        <v>68987</v>
      </c>
      <c r="D12" s="34">
        <v>3488850</v>
      </c>
      <c r="E12" s="42">
        <v>2</v>
      </c>
      <c r="F12" s="42">
        <v>2</v>
      </c>
    </row>
    <row r="13" spans="1:6" s="5" customFormat="1" ht="18" customHeight="1">
      <c r="A13" s="3" t="s">
        <v>115</v>
      </c>
      <c r="B13" s="21">
        <v>64537</v>
      </c>
      <c r="C13" s="21">
        <v>63901</v>
      </c>
      <c r="D13" s="34">
        <v>3516471</v>
      </c>
      <c r="E13" s="42">
        <v>1.84</v>
      </c>
      <c r="F13" s="42">
        <v>1.82</v>
      </c>
    </row>
    <row r="14" spans="1:6" s="5" customFormat="1" ht="18" customHeight="1">
      <c r="A14" s="3" t="s">
        <v>116</v>
      </c>
      <c r="B14" s="186">
        <v>67281.47447879695</v>
      </c>
      <c r="C14" s="187">
        <v>66665</v>
      </c>
      <c r="D14" s="188">
        <v>3500234</v>
      </c>
      <c r="E14" s="189">
        <f>(B14/D14)*100</f>
        <v>1.9221993294961695</v>
      </c>
      <c r="F14" s="189">
        <f>(C14/D14)*100</f>
        <v>1.904586950472454</v>
      </c>
    </row>
    <row r="15" spans="1:6" s="5" customFormat="1" ht="18" customHeight="1">
      <c r="A15" s="3" t="s">
        <v>114</v>
      </c>
      <c r="B15" s="186">
        <v>68862</v>
      </c>
      <c r="C15" s="187">
        <v>68719</v>
      </c>
      <c r="D15" s="188">
        <v>3317414</v>
      </c>
      <c r="E15" s="189">
        <f>(B15/D15)*100</f>
        <v>2.075773478980917</v>
      </c>
      <c r="F15" s="189">
        <f>(C15/D15)*100</f>
        <v>2.071462892481915</v>
      </c>
    </row>
    <row r="16" spans="1:6" s="5" customFormat="1" ht="18" customHeight="1">
      <c r="A16" s="3" t="s">
        <v>113</v>
      </c>
      <c r="B16" s="190">
        <v>48006.39827033391</v>
      </c>
      <c r="C16" s="187">
        <v>47852</v>
      </c>
      <c r="D16" s="188">
        <v>2490223</v>
      </c>
      <c r="E16" s="189">
        <f>(B16/D16)*100</f>
        <v>1.9277951520941663</v>
      </c>
      <c r="F16" s="189">
        <f>(C16/D16)*100</f>
        <v>1.9215949736228441</v>
      </c>
    </row>
    <row r="17" spans="1:6" s="5" customFormat="1" ht="45.75" customHeight="1">
      <c r="A17" s="550" t="s">
        <v>563</v>
      </c>
      <c r="B17" s="550"/>
      <c r="C17" s="550"/>
      <c r="D17" s="550"/>
      <c r="E17" s="550"/>
      <c r="F17" s="550"/>
    </row>
    <row r="18" spans="1:6" s="5" customFormat="1" ht="13.5" customHeight="1">
      <c r="A18" s="551" t="s">
        <v>85</v>
      </c>
      <c r="B18" s="551"/>
      <c r="C18" s="551"/>
      <c r="D18" s="551"/>
      <c r="E18" s="551"/>
      <c r="F18" s="551"/>
    </row>
    <row r="19" s="5" customFormat="1" ht="27.75" customHeight="1"/>
  </sheetData>
  <sheetProtection/>
  <mergeCells count="2">
    <mergeCell ref="A17:F17"/>
    <mergeCell ref="A18:F18"/>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pageSetUpPr fitToPage="1"/>
  </sheetPr>
  <dimension ref="A1:AC21"/>
  <sheetViews>
    <sheetView zoomScalePageLayoutView="0" workbookViewId="0" topLeftCell="A1">
      <selection activeCell="M31" sqref="M31"/>
    </sheetView>
  </sheetViews>
  <sheetFormatPr defaultColWidth="9.140625" defaultRowHeight="12.75"/>
  <cols>
    <col min="1" max="1" width="11.7109375" style="0" bestFit="1" customWidth="1"/>
    <col min="2" max="2" width="7.00390625" style="0" bestFit="1" customWidth="1"/>
    <col min="3" max="3" width="9.7109375" style="0" bestFit="1" customWidth="1"/>
    <col min="4" max="4" width="7.00390625" style="0" bestFit="1" customWidth="1"/>
    <col min="5" max="5" width="10.00390625" style="0" bestFit="1" customWidth="1"/>
    <col min="6" max="6" width="7.00390625" style="0" bestFit="1" customWidth="1"/>
    <col min="7" max="7" width="10.57421875" style="0" bestFit="1" customWidth="1"/>
    <col min="8" max="8" width="6.57421875" style="0" bestFit="1" customWidth="1"/>
    <col min="9" max="9" width="10.00390625" style="0" bestFit="1" customWidth="1"/>
    <col min="10" max="10" width="7.421875" style="0" bestFit="1" customWidth="1"/>
    <col min="11" max="11" width="9.7109375" style="0" bestFit="1" customWidth="1"/>
    <col min="12" max="12" width="6.8515625" style="0" bestFit="1" customWidth="1"/>
    <col min="13" max="13" width="9.57421875" style="0" bestFit="1" customWidth="1"/>
    <col min="14" max="14" width="6.8515625" style="0" bestFit="1" customWidth="1"/>
    <col min="15" max="15" width="12.421875" style="0" bestFit="1" customWidth="1"/>
    <col min="16" max="16" width="7.00390625" style="0" bestFit="1" customWidth="1"/>
    <col min="17" max="17" width="10.7109375" style="0" bestFit="1" customWidth="1"/>
    <col min="18" max="18" width="6.7109375" style="0" bestFit="1" customWidth="1"/>
    <col min="19" max="19" width="10.140625" style="0" bestFit="1" customWidth="1"/>
    <col min="20" max="20" width="6.57421875" style="0" bestFit="1" customWidth="1"/>
    <col min="21" max="21" width="12.421875" style="0" bestFit="1" customWidth="1"/>
    <col min="22" max="22" width="6.57421875" style="0" bestFit="1" customWidth="1"/>
    <col min="23" max="23" width="10.28125" style="0" bestFit="1" customWidth="1"/>
    <col min="24" max="24" width="6.7109375" style="0" bestFit="1" customWidth="1"/>
    <col min="25" max="25" width="10.140625" style="0" bestFit="1" customWidth="1"/>
    <col min="26" max="26" width="6.57421875" style="0" bestFit="1" customWidth="1"/>
    <col min="27" max="27" width="10.8515625" style="0" bestFit="1" customWidth="1"/>
    <col min="28" max="28" width="6.7109375" style="0" bestFit="1" customWidth="1"/>
    <col min="29" max="29" width="12.8515625" style="0" bestFit="1" customWidth="1"/>
    <col min="30" max="30" width="4.7109375" style="0" bestFit="1" customWidth="1"/>
  </cols>
  <sheetData>
    <row r="1" spans="1:26" ht="15" customHeight="1">
      <c r="A1" s="552" t="s">
        <v>26</v>
      </c>
      <c r="B1" s="552"/>
      <c r="C1" s="552"/>
      <c r="D1" s="552"/>
      <c r="E1" s="552"/>
      <c r="F1" s="552"/>
      <c r="G1" s="552"/>
      <c r="H1" s="552"/>
      <c r="I1" s="552"/>
      <c r="J1" s="552"/>
      <c r="K1" s="552"/>
      <c r="L1" s="552"/>
      <c r="M1" s="552"/>
      <c r="N1" s="552"/>
      <c r="O1" s="552"/>
      <c r="P1" s="552"/>
      <c r="Q1" s="552"/>
      <c r="R1" s="552"/>
      <c r="S1" s="552"/>
      <c r="T1" s="552"/>
      <c r="U1" s="552"/>
      <c r="V1" s="552"/>
      <c r="W1" s="552"/>
      <c r="X1" s="552"/>
      <c r="Y1" s="552"/>
      <c r="Z1" s="552"/>
    </row>
    <row r="2" spans="1:29" s="5" customFormat="1" ht="51" customHeight="1">
      <c r="A2" s="494" t="s">
        <v>564</v>
      </c>
      <c r="B2" s="555" t="s">
        <v>565</v>
      </c>
      <c r="C2" s="556"/>
      <c r="D2" s="510" t="s">
        <v>566</v>
      </c>
      <c r="E2" s="511"/>
      <c r="F2" s="510" t="s">
        <v>567</v>
      </c>
      <c r="G2" s="511"/>
      <c r="H2" s="510" t="s">
        <v>568</v>
      </c>
      <c r="I2" s="511"/>
      <c r="J2" s="555" t="s">
        <v>569</v>
      </c>
      <c r="K2" s="556"/>
      <c r="L2" s="555" t="s">
        <v>570</v>
      </c>
      <c r="M2" s="556"/>
      <c r="N2" s="510" t="s">
        <v>571</v>
      </c>
      <c r="O2" s="511"/>
      <c r="P2" s="555" t="s">
        <v>572</v>
      </c>
      <c r="Q2" s="556"/>
      <c r="R2" s="555" t="s">
        <v>244</v>
      </c>
      <c r="S2" s="556"/>
      <c r="T2" s="510" t="s">
        <v>573</v>
      </c>
      <c r="U2" s="511"/>
      <c r="V2" s="510" t="s">
        <v>574</v>
      </c>
      <c r="W2" s="511"/>
      <c r="X2" s="510" t="s">
        <v>575</v>
      </c>
      <c r="Y2" s="511"/>
      <c r="Z2" s="555" t="s">
        <v>239</v>
      </c>
      <c r="AA2" s="556"/>
      <c r="AB2" s="555" t="s">
        <v>99</v>
      </c>
      <c r="AC2" s="556"/>
    </row>
    <row r="3" spans="1:29" s="5" customFormat="1" ht="51.75" customHeight="1">
      <c r="A3" s="495"/>
      <c r="B3" s="9" t="s">
        <v>576</v>
      </c>
      <c r="C3" s="10" t="s">
        <v>104</v>
      </c>
      <c r="D3" s="9" t="s">
        <v>576</v>
      </c>
      <c r="E3" s="10" t="s">
        <v>132</v>
      </c>
      <c r="F3" s="9" t="s">
        <v>576</v>
      </c>
      <c r="G3" s="10" t="s">
        <v>132</v>
      </c>
      <c r="H3" s="9" t="s">
        <v>576</v>
      </c>
      <c r="I3" s="10" t="s">
        <v>132</v>
      </c>
      <c r="J3" s="9" t="s">
        <v>576</v>
      </c>
      <c r="K3" s="10" t="s">
        <v>132</v>
      </c>
      <c r="L3" s="9" t="s">
        <v>576</v>
      </c>
      <c r="M3" s="10" t="s">
        <v>132</v>
      </c>
      <c r="N3" s="9" t="s">
        <v>576</v>
      </c>
      <c r="O3" s="10" t="s">
        <v>132</v>
      </c>
      <c r="P3" s="9" t="s">
        <v>576</v>
      </c>
      <c r="Q3" s="10" t="s">
        <v>132</v>
      </c>
      <c r="R3" s="9" t="s">
        <v>576</v>
      </c>
      <c r="S3" s="10" t="s">
        <v>132</v>
      </c>
      <c r="T3" s="9" t="s">
        <v>576</v>
      </c>
      <c r="U3" s="10" t="s">
        <v>132</v>
      </c>
      <c r="V3" s="9" t="s">
        <v>576</v>
      </c>
      <c r="W3" s="10" t="s">
        <v>132</v>
      </c>
      <c r="X3" s="9" t="s">
        <v>576</v>
      </c>
      <c r="Y3" s="10" t="s">
        <v>132</v>
      </c>
      <c r="Z3" s="9" t="s">
        <v>576</v>
      </c>
      <c r="AA3" s="10" t="s">
        <v>132</v>
      </c>
      <c r="AB3" s="9" t="s">
        <v>576</v>
      </c>
      <c r="AC3" s="10" t="s">
        <v>132</v>
      </c>
    </row>
    <row r="4" spans="1:29" s="5" customFormat="1" ht="18" customHeight="1">
      <c r="A4" s="3" t="s">
        <v>28</v>
      </c>
      <c r="B4" s="21">
        <v>9556</v>
      </c>
      <c r="C4" s="34">
        <v>3342680.32</v>
      </c>
      <c r="D4" s="11">
        <v>64</v>
      </c>
      <c r="E4" s="34">
        <v>354339.64</v>
      </c>
      <c r="F4" s="21">
        <v>1867</v>
      </c>
      <c r="G4" s="34">
        <v>802859.99</v>
      </c>
      <c r="H4" s="21">
        <v>201</v>
      </c>
      <c r="I4" s="21">
        <v>37261.17</v>
      </c>
      <c r="J4" s="21">
        <v>24</v>
      </c>
      <c r="K4" s="21">
        <v>1948.99</v>
      </c>
      <c r="L4" s="21">
        <v>547</v>
      </c>
      <c r="M4" s="21">
        <v>3485.82</v>
      </c>
      <c r="N4" s="21">
        <v>1755</v>
      </c>
      <c r="O4" s="34">
        <v>2278220.41</v>
      </c>
      <c r="P4" s="21">
        <v>499</v>
      </c>
      <c r="Q4" s="34">
        <v>104563.22</v>
      </c>
      <c r="R4" s="21">
        <v>117</v>
      </c>
      <c r="S4" s="34">
        <v>320444.7</v>
      </c>
      <c r="T4" s="11">
        <v>781</v>
      </c>
      <c r="U4" s="34">
        <v>1732888.97</v>
      </c>
      <c r="V4" s="11">
        <v>120</v>
      </c>
      <c r="W4" s="34">
        <v>422316.79</v>
      </c>
      <c r="X4" s="11">
        <v>25</v>
      </c>
      <c r="Y4" s="21">
        <v>60865.9</v>
      </c>
      <c r="Z4" s="21">
        <v>19018</v>
      </c>
      <c r="AA4" s="34">
        <v>791087.54</v>
      </c>
      <c r="AB4" s="21">
        <v>34574</v>
      </c>
      <c r="AC4" s="37">
        <v>10252963.46</v>
      </c>
    </row>
    <row r="5" spans="1:29" s="5" customFormat="1" ht="18" customHeight="1">
      <c r="A5" s="79" t="s">
        <v>29</v>
      </c>
      <c r="B5" s="21">
        <v>9825</v>
      </c>
      <c r="C5" s="34">
        <v>2490223.13</v>
      </c>
      <c r="D5" s="11">
        <v>66</v>
      </c>
      <c r="E5" s="34">
        <v>227791.97</v>
      </c>
      <c r="F5" s="21">
        <v>2079</v>
      </c>
      <c r="G5" s="34">
        <v>832863.69</v>
      </c>
      <c r="H5" s="21">
        <v>208</v>
      </c>
      <c r="I5" s="21">
        <v>38124.84</v>
      </c>
      <c r="J5" s="21">
        <v>25</v>
      </c>
      <c r="K5" s="21">
        <v>1582.04</v>
      </c>
      <c r="L5" s="21">
        <v>693</v>
      </c>
      <c r="M5" s="21">
        <v>2098.92</v>
      </c>
      <c r="N5" s="21">
        <v>1624</v>
      </c>
      <c r="O5" s="34">
        <v>1891137.87</v>
      </c>
      <c r="P5" s="21">
        <v>598</v>
      </c>
      <c r="Q5" s="34">
        <v>88517.75</v>
      </c>
      <c r="R5" s="21">
        <v>121</v>
      </c>
      <c r="S5" s="34">
        <v>412044.02</v>
      </c>
      <c r="T5" s="11">
        <v>788</v>
      </c>
      <c r="U5" s="34">
        <v>1547943.43</v>
      </c>
      <c r="V5" s="11">
        <v>124</v>
      </c>
      <c r="W5" s="34">
        <v>477968.29</v>
      </c>
      <c r="X5" s="11">
        <v>25</v>
      </c>
      <c r="Y5" s="21">
        <v>40702.49</v>
      </c>
      <c r="Z5" s="21">
        <v>25595</v>
      </c>
      <c r="AA5" s="34">
        <v>967716.71</v>
      </c>
      <c r="AB5" s="21">
        <v>41771</v>
      </c>
      <c r="AC5" s="37">
        <v>9018715.15</v>
      </c>
    </row>
    <row r="6" spans="1:29" s="5" customFormat="1" ht="18" customHeight="1">
      <c r="A6" s="3" t="s">
        <v>577</v>
      </c>
      <c r="B6" s="21">
        <v>9518</v>
      </c>
      <c r="C6" s="34">
        <v>3355044.84</v>
      </c>
      <c r="D6" s="11">
        <v>64</v>
      </c>
      <c r="E6" s="34">
        <v>354291.66</v>
      </c>
      <c r="F6" s="21">
        <v>1895</v>
      </c>
      <c r="G6" s="34">
        <v>813049.09</v>
      </c>
      <c r="H6" s="21">
        <v>201</v>
      </c>
      <c r="I6" s="21">
        <v>37267.92</v>
      </c>
      <c r="J6" s="21">
        <v>24</v>
      </c>
      <c r="K6" s="21">
        <v>1967.08</v>
      </c>
      <c r="L6" s="21">
        <v>554</v>
      </c>
      <c r="M6" s="21">
        <v>3477.48</v>
      </c>
      <c r="N6" s="21">
        <v>1739</v>
      </c>
      <c r="O6" s="34">
        <v>2323169.13</v>
      </c>
      <c r="P6" s="21">
        <v>499</v>
      </c>
      <c r="Q6" s="34">
        <v>102763.88</v>
      </c>
      <c r="R6" s="21">
        <v>117</v>
      </c>
      <c r="S6" s="34">
        <v>329869.38</v>
      </c>
      <c r="T6" s="11">
        <v>783</v>
      </c>
      <c r="U6" s="34">
        <v>1738754.53</v>
      </c>
      <c r="V6" s="11">
        <v>126</v>
      </c>
      <c r="W6" s="34">
        <v>427419.72</v>
      </c>
      <c r="X6" s="11">
        <v>25</v>
      </c>
      <c r="Y6" s="21">
        <v>61094.24</v>
      </c>
      <c r="Z6" s="21">
        <v>19296</v>
      </c>
      <c r="AA6" s="34">
        <v>795703.08</v>
      </c>
      <c r="AB6" s="21">
        <v>34841</v>
      </c>
      <c r="AC6" s="37">
        <v>10343872.03</v>
      </c>
    </row>
    <row r="7" spans="1:29" s="5" customFormat="1" ht="18" customHeight="1">
      <c r="A7" s="3" t="s">
        <v>578</v>
      </c>
      <c r="B7" s="21">
        <v>9549</v>
      </c>
      <c r="C7" s="34">
        <v>3417678.6</v>
      </c>
      <c r="D7" s="11">
        <v>67</v>
      </c>
      <c r="E7" s="34">
        <v>358022.45</v>
      </c>
      <c r="F7" s="21">
        <v>1898</v>
      </c>
      <c r="G7" s="34">
        <v>839833.8</v>
      </c>
      <c r="H7" s="21">
        <v>201</v>
      </c>
      <c r="I7" s="21">
        <v>38274.45</v>
      </c>
      <c r="J7" s="21">
        <v>25</v>
      </c>
      <c r="K7" s="21">
        <v>1973.24</v>
      </c>
      <c r="L7" s="21">
        <v>573</v>
      </c>
      <c r="M7" s="21">
        <v>3551.21</v>
      </c>
      <c r="N7" s="21">
        <v>1744</v>
      </c>
      <c r="O7" s="34">
        <v>2368187.53</v>
      </c>
      <c r="P7" s="21">
        <v>501</v>
      </c>
      <c r="Q7" s="34">
        <v>104227.72</v>
      </c>
      <c r="R7" s="21">
        <v>115</v>
      </c>
      <c r="S7" s="34">
        <v>325111.35</v>
      </c>
      <c r="T7" s="11">
        <v>785</v>
      </c>
      <c r="U7" s="34">
        <v>1757181.69</v>
      </c>
      <c r="V7" s="11">
        <v>126</v>
      </c>
      <c r="W7" s="34">
        <v>436159.99</v>
      </c>
      <c r="X7" s="11">
        <v>25</v>
      </c>
      <c r="Y7" s="21">
        <v>59591.12</v>
      </c>
      <c r="Z7" s="21">
        <v>19682</v>
      </c>
      <c r="AA7" s="34">
        <v>823063.65</v>
      </c>
      <c r="AB7" s="21">
        <v>35291</v>
      </c>
      <c r="AC7" s="37">
        <v>10532856.8</v>
      </c>
    </row>
    <row r="8" spans="1:29" s="5" customFormat="1" ht="18" customHeight="1">
      <c r="A8" s="3" t="s">
        <v>579</v>
      </c>
      <c r="B8" s="21">
        <v>9565</v>
      </c>
      <c r="C8" s="34">
        <v>3381729.83</v>
      </c>
      <c r="D8" s="11">
        <v>67</v>
      </c>
      <c r="E8" s="34">
        <v>343823.18</v>
      </c>
      <c r="F8" s="21">
        <v>1906</v>
      </c>
      <c r="G8" s="34">
        <v>847537.2</v>
      </c>
      <c r="H8" s="21">
        <v>201</v>
      </c>
      <c r="I8" s="21">
        <v>37723.99</v>
      </c>
      <c r="J8" s="21">
        <v>25</v>
      </c>
      <c r="K8" s="21">
        <v>2753.37</v>
      </c>
      <c r="L8" s="21">
        <v>569</v>
      </c>
      <c r="M8" s="21">
        <v>3528.42</v>
      </c>
      <c r="N8" s="21">
        <v>1746</v>
      </c>
      <c r="O8" s="34">
        <v>2271356.04</v>
      </c>
      <c r="P8" s="21">
        <v>501</v>
      </c>
      <c r="Q8" s="34">
        <v>105595.06</v>
      </c>
      <c r="R8" s="21">
        <v>118</v>
      </c>
      <c r="S8" s="34">
        <v>324980.56</v>
      </c>
      <c r="T8" s="11">
        <v>785</v>
      </c>
      <c r="U8" s="34">
        <v>1744290.15</v>
      </c>
      <c r="V8" s="11">
        <v>126</v>
      </c>
      <c r="W8" s="34">
        <v>399631.46</v>
      </c>
      <c r="X8" s="11">
        <v>25</v>
      </c>
      <c r="Y8" s="21">
        <v>59166.56</v>
      </c>
      <c r="Z8" s="21">
        <v>20151</v>
      </c>
      <c r="AA8" s="34">
        <v>883458.2</v>
      </c>
      <c r="AB8" s="21">
        <v>35785</v>
      </c>
      <c r="AC8" s="37">
        <v>10405574.02</v>
      </c>
    </row>
    <row r="9" spans="1:29" s="5" customFormat="1" ht="18" customHeight="1">
      <c r="A9" s="3" t="s">
        <v>580</v>
      </c>
      <c r="B9" s="21">
        <v>9517</v>
      </c>
      <c r="C9" s="34">
        <v>3203385.02</v>
      </c>
      <c r="D9" s="11">
        <v>67</v>
      </c>
      <c r="E9" s="34">
        <v>331005.25</v>
      </c>
      <c r="F9" s="21">
        <v>1929</v>
      </c>
      <c r="G9" s="34">
        <v>811308.31</v>
      </c>
      <c r="H9" s="21">
        <v>204</v>
      </c>
      <c r="I9" s="21">
        <v>38611.8</v>
      </c>
      <c r="J9" s="21">
        <v>25</v>
      </c>
      <c r="K9" s="21">
        <v>2732.81</v>
      </c>
      <c r="L9" s="21">
        <v>592</v>
      </c>
      <c r="M9" s="21">
        <v>3278.96</v>
      </c>
      <c r="N9" s="21">
        <v>1741</v>
      </c>
      <c r="O9" s="34">
        <v>2225601.55</v>
      </c>
      <c r="P9" s="21">
        <v>502</v>
      </c>
      <c r="Q9" s="21">
        <v>96727.55</v>
      </c>
      <c r="R9" s="21">
        <v>120</v>
      </c>
      <c r="S9" s="34">
        <v>340754.85</v>
      </c>
      <c r="T9" s="11">
        <v>785</v>
      </c>
      <c r="U9" s="34">
        <v>1680369.24</v>
      </c>
      <c r="V9" s="11">
        <v>120</v>
      </c>
      <c r="W9" s="34">
        <v>410870.4</v>
      </c>
      <c r="X9" s="11">
        <v>25</v>
      </c>
      <c r="Y9" s="21">
        <v>57069.69</v>
      </c>
      <c r="Z9" s="21">
        <v>20545</v>
      </c>
      <c r="AA9" s="34">
        <v>885391.76</v>
      </c>
      <c r="AB9" s="21">
        <v>36172</v>
      </c>
      <c r="AC9" s="37">
        <v>10087107.19</v>
      </c>
    </row>
    <row r="10" spans="1:29" s="5" customFormat="1" ht="18" customHeight="1">
      <c r="A10" s="3" t="s">
        <v>581</v>
      </c>
      <c r="B10" s="21">
        <v>9543</v>
      </c>
      <c r="C10" s="34">
        <v>3198328.59</v>
      </c>
      <c r="D10" s="11">
        <v>67</v>
      </c>
      <c r="E10" s="34">
        <v>325272.15</v>
      </c>
      <c r="F10" s="21">
        <v>1950</v>
      </c>
      <c r="G10" s="34">
        <v>849488.95</v>
      </c>
      <c r="H10" s="21">
        <v>205</v>
      </c>
      <c r="I10" s="21">
        <v>38954.53</v>
      </c>
      <c r="J10" s="21">
        <v>25</v>
      </c>
      <c r="K10" s="21">
        <v>2767.33</v>
      </c>
      <c r="L10" s="21">
        <v>614</v>
      </c>
      <c r="M10" s="21">
        <v>2914.19</v>
      </c>
      <c r="N10" s="21">
        <v>1745</v>
      </c>
      <c r="O10" s="34">
        <v>2209718.78</v>
      </c>
      <c r="P10" s="21">
        <v>504</v>
      </c>
      <c r="Q10" s="21">
        <v>95654.71</v>
      </c>
      <c r="R10" s="21">
        <v>119</v>
      </c>
      <c r="S10" s="34">
        <v>347228.97</v>
      </c>
      <c r="T10" s="11">
        <v>785</v>
      </c>
      <c r="U10" s="34">
        <v>1677060.57</v>
      </c>
      <c r="V10" s="11">
        <v>117</v>
      </c>
      <c r="W10" s="34">
        <v>415847.22</v>
      </c>
      <c r="X10" s="11">
        <v>25</v>
      </c>
      <c r="Y10" s="21">
        <v>53923.72</v>
      </c>
      <c r="Z10" s="21">
        <v>21031</v>
      </c>
      <c r="AA10" s="34">
        <v>949959.18</v>
      </c>
      <c r="AB10" s="21">
        <v>36730</v>
      </c>
      <c r="AC10" s="37">
        <v>10167118.89</v>
      </c>
    </row>
    <row r="11" spans="1:29" s="5" customFormat="1" ht="18" customHeight="1">
      <c r="A11" s="3" t="s">
        <v>582</v>
      </c>
      <c r="B11" s="21">
        <v>9508</v>
      </c>
      <c r="C11" s="34">
        <v>3291702.83</v>
      </c>
      <c r="D11" s="11">
        <v>67</v>
      </c>
      <c r="E11" s="34">
        <v>339876.5</v>
      </c>
      <c r="F11" s="21">
        <v>1981</v>
      </c>
      <c r="G11" s="34">
        <v>893642.4</v>
      </c>
      <c r="H11" s="21">
        <v>204</v>
      </c>
      <c r="I11" s="21">
        <v>39548.95</v>
      </c>
      <c r="J11" s="21">
        <v>25</v>
      </c>
      <c r="K11" s="21">
        <v>2345.38</v>
      </c>
      <c r="L11" s="21">
        <v>629</v>
      </c>
      <c r="M11" s="21">
        <v>2956.5</v>
      </c>
      <c r="N11" s="21">
        <v>1704</v>
      </c>
      <c r="O11" s="34">
        <v>2234055.76</v>
      </c>
      <c r="P11" s="21">
        <v>508</v>
      </c>
      <c r="Q11" s="21">
        <v>94593.48</v>
      </c>
      <c r="R11" s="21">
        <v>119</v>
      </c>
      <c r="S11" s="34">
        <v>347264.25</v>
      </c>
      <c r="T11" s="11">
        <v>785</v>
      </c>
      <c r="U11" s="34">
        <v>1728878.53</v>
      </c>
      <c r="V11" s="11">
        <v>117</v>
      </c>
      <c r="W11" s="34">
        <v>425824.11</v>
      </c>
      <c r="X11" s="11">
        <v>25</v>
      </c>
      <c r="Y11" s="21">
        <v>55902.7</v>
      </c>
      <c r="Z11" s="21">
        <v>21415</v>
      </c>
      <c r="AA11" s="34">
        <v>988363.56</v>
      </c>
      <c r="AB11" s="21">
        <v>37087</v>
      </c>
      <c r="AC11" s="37">
        <v>10444954.95</v>
      </c>
    </row>
    <row r="12" spans="1:29" s="5" customFormat="1" ht="18" customHeight="1">
      <c r="A12" s="3" t="s">
        <v>583</v>
      </c>
      <c r="B12" s="21">
        <v>9604</v>
      </c>
      <c r="C12" s="34">
        <v>3410516.91</v>
      </c>
      <c r="D12" s="11">
        <v>67</v>
      </c>
      <c r="E12" s="34">
        <v>339649.35</v>
      </c>
      <c r="F12" s="21">
        <v>1988</v>
      </c>
      <c r="G12" s="34">
        <v>936241.29</v>
      </c>
      <c r="H12" s="21">
        <v>205</v>
      </c>
      <c r="I12" s="21">
        <v>39338.39</v>
      </c>
      <c r="J12" s="21">
        <v>25</v>
      </c>
      <c r="K12" s="21">
        <v>2216.07</v>
      </c>
      <c r="L12" s="21">
        <v>638</v>
      </c>
      <c r="M12" s="21">
        <v>3029.41</v>
      </c>
      <c r="N12" s="21">
        <v>1704</v>
      </c>
      <c r="O12" s="34">
        <v>2291999.42</v>
      </c>
      <c r="P12" s="21">
        <v>510</v>
      </c>
      <c r="Q12" s="34">
        <v>100318.28</v>
      </c>
      <c r="R12" s="21">
        <v>119</v>
      </c>
      <c r="S12" s="34">
        <v>354703.28</v>
      </c>
      <c r="T12" s="11">
        <v>785</v>
      </c>
      <c r="U12" s="34">
        <v>1783918.28</v>
      </c>
      <c r="V12" s="11">
        <v>115</v>
      </c>
      <c r="W12" s="34">
        <v>433899.09</v>
      </c>
      <c r="X12" s="11">
        <v>25</v>
      </c>
      <c r="Y12" s="21">
        <v>54675.51</v>
      </c>
      <c r="Z12" s="21">
        <v>21963</v>
      </c>
      <c r="AA12" s="34">
        <v>1004772.11</v>
      </c>
      <c r="AB12" s="21">
        <v>37748</v>
      </c>
      <c r="AC12" s="37">
        <v>10755277.39</v>
      </c>
    </row>
    <row r="13" spans="1:29" s="5" customFormat="1" ht="18" customHeight="1">
      <c r="A13" s="3" t="s">
        <v>584</v>
      </c>
      <c r="B13" s="21">
        <v>9622</v>
      </c>
      <c r="C13" s="34">
        <v>3488850.26</v>
      </c>
      <c r="D13" s="11">
        <v>66</v>
      </c>
      <c r="E13" s="34">
        <v>339846.88</v>
      </c>
      <c r="F13" s="21">
        <v>2002</v>
      </c>
      <c r="G13" s="34">
        <v>948735.21</v>
      </c>
      <c r="H13" s="21">
        <v>206</v>
      </c>
      <c r="I13" s="21">
        <v>39512.86</v>
      </c>
      <c r="J13" s="21">
        <v>25</v>
      </c>
      <c r="K13" s="21">
        <v>2324.53</v>
      </c>
      <c r="L13" s="21">
        <v>647</v>
      </c>
      <c r="M13" s="21">
        <v>3255.13</v>
      </c>
      <c r="N13" s="21">
        <v>1755</v>
      </c>
      <c r="O13" s="34">
        <v>2300892.75</v>
      </c>
      <c r="P13" s="21">
        <v>535</v>
      </c>
      <c r="Q13" s="21">
        <v>95062.66</v>
      </c>
      <c r="R13" s="21">
        <v>119</v>
      </c>
      <c r="S13" s="34">
        <v>353205.92</v>
      </c>
      <c r="T13" s="11">
        <v>785</v>
      </c>
      <c r="U13" s="34">
        <v>1795327.58</v>
      </c>
      <c r="V13" s="11">
        <v>115</v>
      </c>
      <c r="W13" s="34">
        <v>441488.02</v>
      </c>
      <c r="X13" s="11">
        <v>25</v>
      </c>
      <c r="Y13" s="21">
        <v>52168.05</v>
      </c>
      <c r="Z13" s="21">
        <v>22904</v>
      </c>
      <c r="AA13" s="34">
        <v>1013008.75</v>
      </c>
      <c r="AB13" s="21">
        <v>38806</v>
      </c>
      <c r="AC13" s="37">
        <v>10873678.6</v>
      </c>
    </row>
    <row r="14" spans="1:29" s="5" customFormat="1" ht="18" customHeight="1">
      <c r="A14" s="3" t="s">
        <v>585</v>
      </c>
      <c r="B14" s="21">
        <v>9692</v>
      </c>
      <c r="C14" s="34">
        <v>3516470.76</v>
      </c>
      <c r="D14" s="11">
        <v>66</v>
      </c>
      <c r="E14" s="34">
        <v>344430.76</v>
      </c>
      <c r="F14" s="21">
        <v>2029</v>
      </c>
      <c r="G14" s="34">
        <v>971907.39</v>
      </c>
      <c r="H14" s="21">
        <v>208</v>
      </c>
      <c r="I14" s="21">
        <v>39643.48</v>
      </c>
      <c r="J14" s="21">
        <v>25</v>
      </c>
      <c r="K14" s="21">
        <v>2259.71</v>
      </c>
      <c r="L14" s="21">
        <v>654</v>
      </c>
      <c r="M14" s="21">
        <v>2946.15</v>
      </c>
      <c r="N14" s="21">
        <v>1752</v>
      </c>
      <c r="O14" s="34">
        <v>2291577.7</v>
      </c>
      <c r="P14" s="21">
        <v>543</v>
      </c>
      <c r="Q14" s="34">
        <v>101468.57</v>
      </c>
      <c r="R14" s="21">
        <v>119</v>
      </c>
      <c r="S14" s="34">
        <v>347416.35</v>
      </c>
      <c r="T14" s="11">
        <v>784</v>
      </c>
      <c r="U14" s="34">
        <v>1809732.14</v>
      </c>
      <c r="V14" s="11">
        <v>115</v>
      </c>
      <c r="W14" s="34">
        <v>451751.64</v>
      </c>
      <c r="X14" s="11">
        <v>25</v>
      </c>
      <c r="Y14" s="21">
        <v>52162.91</v>
      </c>
      <c r="Z14" s="21">
        <v>24283</v>
      </c>
      <c r="AA14" s="34">
        <v>1023429.49</v>
      </c>
      <c r="AB14" s="21">
        <v>40295</v>
      </c>
      <c r="AC14" s="37">
        <v>10955197.05</v>
      </c>
    </row>
    <row r="15" spans="1:29" s="5" customFormat="1" ht="18" customHeight="1">
      <c r="A15" s="3" t="s">
        <v>586</v>
      </c>
      <c r="B15" s="21">
        <v>9717</v>
      </c>
      <c r="C15" s="34">
        <v>3500233.73</v>
      </c>
      <c r="D15" s="11">
        <v>66</v>
      </c>
      <c r="E15" s="34">
        <v>336731.24</v>
      </c>
      <c r="F15" s="21">
        <v>2031</v>
      </c>
      <c r="G15" s="34">
        <v>982786.66</v>
      </c>
      <c r="H15" s="21">
        <v>209</v>
      </c>
      <c r="I15" s="21">
        <v>38965.04</v>
      </c>
      <c r="J15" s="21">
        <v>25</v>
      </c>
      <c r="K15" s="21">
        <v>2279.66</v>
      </c>
      <c r="L15" s="21">
        <v>681</v>
      </c>
      <c r="M15" s="21">
        <v>3177.48</v>
      </c>
      <c r="N15" s="21">
        <v>1768</v>
      </c>
      <c r="O15" s="34">
        <v>2340974.81</v>
      </c>
      <c r="P15" s="21">
        <v>562</v>
      </c>
      <c r="Q15" s="34">
        <v>102043.5</v>
      </c>
      <c r="R15" s="21">
        <v>119</v>
      </c>
      <c r="S15" s="34">
        <v>361448.65</v>
      </c>
      <c r="T15" s="11">
        <v>785</v>
      </c>
      <c r="U15" s="34">
        <v>1800262.3</v>
      </c>
      <c r="V15" s="11">
        <v>124</v>
      </c>
      <c r="W15" s="34">
        <v>462904.91</v>
      </c>
      <c r="X15" s="11">
        <v>25</v>
      </c>
      <c r="Y15" s="21">
        <v>52060.75</v>
      </c>
      <c r="Z15" s="21">
        <v>24879</v>
      </c>
      <c r="AA15" s="34">
        <v>1034431.03</v>
      </c>
      <c r="AB15" s="21">
        <v>40991</v>
      </c>
      <c r="AC15" s="37">
        <v>11018299.76</v>
      </c>
    </row>
    <row r="16" spans="1:29" s="5" customFormat="1" ht="18" customHeight="1">
      <c r="A16" s="3" t="s">
        <v>587</v>
      </c>
      <c r="B16" s="21">
        <v>9761</v>
      </c>
      <c r="C16" s="34">
        <v>3317414.53</v>
      </c>
      <c r="D16" s="11">
        <v>66</v>
      </c>
      <c r="E16" s="34">
        <v>315059.06</v>
      </c>
      <c r="F16" s="21">
        <v>2066</v>
      </c>
      <c r="G16" s="34">
        <v>970312.84</v>
      </c>
      <c r="H16" s="21">
        <v>209</v>
      </c>
      <c r="I16" s="21">
        <v>38281.44</v>
      </c>
      <c r="J16" s="21">
        <v>25</v>
      </c>
      <c r="K16" s="21">
        <v>2082.12</v>
      </c>
      <c r="L16" s="21">
        <v>687</v>
      </c>
      <c r="M16" s="21">
        <v>3090.34</v>
      </c>
      <c r="N16" s="21">
        <v>1775</v>
      </c>
      <c r="O16" s="34">
        <v>2277397.68</v>
      </c>
      <c r="P16" s="21">
        <v>570</v>
      </c>
      <c r="Q16" s="21">
        <v>99170.57</v>
      </c>
      <c r="R16" s="21">
        <v>120</v>
      </c>
      <c r="S16" s="34">
        <v>356576.75</v>
      </c>
      <c r="T16" s="11">
        <v>786</v>
      </c>
      <c r="U16" s="34">
        <v>1731058.41</v>
      </c>
      <c r="V16" s="11">
        <v>124</v>
      </c>
      <c r="W16" s="34">
        <v>468278.44</v>
      </c>
      <c r="X16" s="11">
        <v>26</v>
      </c>
      <c r="Y16" s="21">
        <v>47774.16</v>
      </c>
      <c r="Z16" s="21">
        <v>25103</v>
      </c>
      <c r="AA16" s="34">
        <v>1025209.38</v>
      </c>
      <c r="AB16" s="21">
        <v>41318</v>
      </c>
      <c r="AC16" s="37">
        <v>10651705.72</v>
      </c>
    </row>
    <row r="17" spans="1:29" s="5" customFormat="1" ht="18" customHeight="1">
      <c r="A17" s="3" t="s">
        <v>735</v>
      </c>
      <c r="B17" s="21">
        <v>9825</v>
      </c>
      <c r="C17" s="34">
        <v>2490223.13</v>
      </c>
      <c r="D17" s="11">
        <v>66</v>
      </c>
      <c r="E17" s="34">
        <v>227791.97</v>
      </c>
      <c r="F17" s="21">
        <v>2079</v>
      </c>
      <c r="G17" s="34">
        <v>832863.69</v>
      </c>
      <c r="H17" s="21">
        <v>208</v>
      </c>
      <c r="I17" s="21">
        <v>38124.84</v>
      </c>
      <c r="J17" s="21">
        <v>25</v>
      </c>
      <c r="K17" s="21">
        <v>1582.04</v>
      </c>
      <c r="L17" s="21">
        <v>693</v>
      </c>
      <c r="M17" s="21">
        <v>2098.92</v>
      </c>
      <c r="N17" s="21">
        <v>1624</v>
      </c>
      <c r="O17" s="34">
        <v>1891137.87</v>
      </c>
      <c r="P17" s="21">
        <v>598</v>
      </c>
      <c r="Q17" s="21">
        <v>88517.75</v>
      </c>
      <c r="R17" s="21">
        <v>121</v>
      </c>
      <c r="S17" s="34">
        <v>412044.02</v>
      </c>
      <c r="T17" s="11">
        <v>788</v>
      </c>
      <c r="U17" s="34">
        <v>1547943.43</v>
      </c>
      <c r="V17" s="11">
        <v>124</v>
      </c>
      <c r="W17" s="34">
        <v>477968.29</v>
      </c>
      <c r="X17" s="11">
        <v>25</v>
      </c>
      <c r="Y17" s="21">
        <v>40702.49</v>
      </c>
      <c r="Z17" s="21">
        <v>25595</v>
      </c>
      <c r="AA17" s="34">
        <v>967716.71</v>
      </c>
      <c r="AB17" s="21">
        <v>41771</v>
      </c>
      <c r="AC17" s="37">
        <v>9018715.15</v>
      </c>
    </row>
    <row r="18" spans="1:26" s="5" customFormat="1" ht="14.25" customHeight="1">
      <c r="A18" s="551" t="s">
        <v>588</v>
      </c>
      <c r="B18" s="551"/>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row>
    <row r="19" spans="1:26" s="5" customFormat="1" ht="13.5" customHeight="1">
      <c r="A19" s="551" t="s">
        <v>589</v>
      </c>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row>
    <row r="20" spans="1:26" s="5" customFormat="1" ht="13.5" customHeight="1">
      <c r="A20" s="551" t="s">
        <v>732</v>
      </c>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row>
    <row r="21" spans="1:26" s="5" customFormat="1" ht="13.5" customHeight="1">
      <c r="A21" s="551" t="s">
        <v>590</v>
      </c>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row>
    <row r="22" s="5" customFormat="1" ht="27.75" customHeight="1"/>
  </sheetData>
  <sheetProtection/>
  <mergeCells count="20">
    <mergeCell ref="A18:Z18"/>
    <mergeCell ref="A19:Z19"/>
    <mergeCell ref="A20:Z20"/>
    <mergeCell ref="A21:Z21"/>
    <mergeCell ref="R2:S2"/>
    <mergeCell ref="T2:U2"/>
    <mergeCell ref="V2:W2"/>
    <mergeCell ref="X2:Y2"/>
    <mergeCell ref="Z2:AA2"/>
    <mergeCell ref="P2:Q2"/>
    <mergeCell ref="AB2:AC2"/>
    <mergeCell ref="A1:Z1"/>
    <mergeCell ref="A2:A3"/>
    <mergeCell ref="B2:C2"/>
    <mergeCell ref="D2:E2"/>
    <mergeCell ref="F2:G2"/>
    <mergeCell ref="H2:I2"/>
    <mergeCell ref="J2:K2"/>
    <mergeCell ref="L2:M2"/>
    <mergeCell ref="N2:O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K22" sqref="K22"/>
    </sheetView>
  </sheetViews>
  <sheetFormatPr defaultColWidth="9.140625" defaultRowHeight="12.75"/>
  <cols>
    <col min="1" max="11" width="14.7109375" style="0" bestFit="1" customWidth="1"/>
    <col min="12" max="12" width="4.7109375" style="0" bestFit="1" customWidth="1"/>
  </cols>
  <sheetData>
    <row r="1" spans="1:5" ht="13.5" customHeight="1">
      <c r="A1" s="630" t="s">
        <v>591</v>
      </c>
      <c r="B1" s="630"/>
      <c r="C1" s="630"/>
      <c r="D1" s="630"/>
      <c r="E1" s="630"/>
    </row>
    <row r="2" spans="1:11" s="5" customFormat="1" ht="16.5" customHeight="1">
      <c r="A2" s="502" t="s">
        <v>96</v>
      </c>
      <c r="B2" s="496" t="s">
        <v>592</v>
      </c>
      <c r="C2" s="579"/>
      <c r="D2" s="497"/>
      <c r="E2" s="555" t="s">
        <v>593</v>
      </c>
      <c r="F2" s="583"/>
      <c r="G2" s="556"/>
      <c r="H2" s="496" t="s">
        <v>594</v>
      </c>
      <c r="I2" s="579"/>
      <c r="J2" s="497"/>
      <c r="K2" s="601" t="s">
        <v>595</v>
      </c>
    </row>
    <row r="3" spans="1:11" s="5" customFormat="1" ht="27.75" customHeight="1">
      <c r="A3" s="504"/>
      <c r="B3" s="9" t="s">
        <v>596</v>
      </c>
      <c r="C3" s="9" t="s">
        <v>597</v>
      </c>
      <c r="D3" s="9" t="s">
        <v>99</v>
      </c>
      <c r="E3" s="9" t="s">
        <v>596</v>
      </c>
      <c r="F3" s="9" t="s">
        <v>597</v>
      </c>
      <c r="G3" s="9" t="s">
        <v>99</v>
      </c>
      <c r="H3" s="9" t="s">
        <v>596</v>
      </c>
      <c r="I3" s="9" t="s">
        <v>597</v>
      </c>
      <c r="J3" s="9" t="s">
        <v>99</v>
      </c>
      <c r="K3" s="602"/>
    </row>
    <row r="4" spans="1:11" s="5" customFormat="1" ht="18" customHeight="1">
      <c r="A4" s="3" t="s">
        <v>28</v>
      </c>
      <c r="B4" s="37">
        <v>19652988.73</v>
      </c>
      <c r="C4" s="34">
        <v>4741373.749</v>
      </c>
      <c r="D4" s="37">
        <v>24394362.48</v>
      </c>
      <c r="E4" s="37">
        <v>19591483.43</v>
      </c>
      <c r="F4" s="34">
        <v>4693177.644</v>
      </c>
      <c r="G4" s="37">
        <v>24284661.08</v>
      </c>
      <c r="H4" s="21">
        <v>61505.29725</v>
      </c>
      <c r="I4" s="21">
        <v>48196.106101</v>
      </c>
      <c r="J4" s="34">
        <v>109701.4033</v>
      </c>
      <c r="K4" s="34">
        <v>2379662.947</v>
      </c>
    </row>
    <row r="5" spans="1:11" s="5" customFormat="1" ht="18" customHeight="1">
      <c r="A5" s="79" t="s">
        <v>29</v>
      </c>
      <c r="B5" s="37">
        <v>14989990.49</v>
      </c>
      <c r="C5" s="34">
        <v>3823467.2799999993</v>
      </c>
      <c r="D5" s="37">
        <v>18813457.77</v>
      </c>
      <c r="E5" s="37">
        <v>14965931.06</v>
      </c>
      <c r="F5" s="34">
        <v>3760225.8899999987</v>
      </c>
      <c r="G5" s="37">
        <v>18726156.95</v>
      </c>
      <c r="H5" s="21">
        <v>24059.43541</v>
      </c>
      <c r="I5" s="21">
        <v>63241.390569999996</v>
      </c>
      <c r="J5" s="21">
        <v>87300.82598</v>
      </c>
      <c r="K5" s="34">
        <v>2226202.865</v>
      </c>
    </row>
    <row r="6" spans="1:11" s="5" customFormat="1" ht="18" customHeight="1">
      <c r="A6" s="3" t="s">
        <v>105</v>
      </c>
      <c r="B6" s="34">
        <v>1507089.103</v>
      </c>
      <c r="C6" s="34">
        <v>366427.0365</v>
      </c>
      <c r="D6" s="34">
        <v>1873516.14</v>
      </c>
      <c r="E6" s="34">
        <v>1441199.095</v>
      </c>
      <c r="F6" s="34">
        <v>331857.3139</v>
      </c>
      <c r="G6" s="34">
        <v>1773056.409</v>
      </c>
      <c r="H6" s="21">
        <v>65890.00833</v>
      </c>
      <c r="I6" s="21">
        <v>34569.7226</v>
      </c>
      <c r="J6" s="34">
        <v>100459.7309</v>
      </c>
      <c r="K6" s="34">
        <v>2478756.933</v>
      </c>
    </row>
    <row r="7" spans="1:11" s="5" customFormat="1" ht="18" customHeight="1">
      <c r="A7" s="3" t="s">
        <v>106</v>
      </c>
      <c r="B7" s="34">
        <v>1875772.218</v>
      </c>
      <c r="C7" s="34">
        <v>411518.2901</v>
      </c>
      <c r="D7" s="34">
        <v>2287290.508</v>
      </c>
      <c r="E7" s="34">
        <v>1812445.132</v>
      </c>
      <c r="F7" s="34">
        <v>397855.5727</v>
      </c>
      <c r="G7" s="34">
        <v>2210300.705</v>
      </c>
      <c r="H7" s="21">
        <v>63327.08557</v>
      </c>
      <c r="I7" s="21">
        <v>13662.7074</v>
      </c>
      <c r="J7" s="21">
        <v>76989.793</v>
      </c>
      <c r="K7" s="34">
        <v>2593559.629</v>
      </c>
    </row>
    <row r="8" spans="1:11" s="5" customFormat="1" ht="18" customHeight="1">
      <c r="A8" s="3" t="s">
        <v>107</v>
      </c>
      <c r="B8" s="34">
        <v>1537277.078</v>
      </c>
      <c r="C8" s="34">
        <v>330202.7643</v>
      </c>
      <c r="D8" s="34">
        <v>1867479.842</v>
      </c>
      <c r="E8" s="34">
        <v>1668162.668</v>
      </c>
      <c r="F8" s="34">
        <v>359131.588</v>
      </c>
      <c r="G8" s="34">
        <v>2027294.256</v>
      </c>
      <c r="H8" s="21">
        <v>-130885.58997</v>
      </c>
      <c r="I8" s="21">
        <v>-28928.82368</v>
      </c>
      <c r="J8" s="21">
        <v>-159814.41364</v>
      </c>
      <c r="K8" s="34">
        <v>2425040.371</v>
      </c>
    </row>
    <row r="9" spans="1:11" s="5" customFormat="1" ht="18" customHeight="1">
      <c r="A9" s="3" t="s">
        <v>108</v>
      </c>
      <c r="B9" s="34">
        <v>1892206.557</v>
      </c>
      <c r="C9" s="34">
        <v>416448.1512</v>
      </c>
      <c r="D9" s="34">
        <v>2308654.708</v>
      </c>
      <c r="E9" s="34">
        <v>1825965.488</v>
      </c>
      <c r="F9" s="34">
        <v>395601.4921</v>
      </c>
      <c r="G9" s="34">
        <v>2221566.98</v>
      </c>
      <c r="H9" s="21">
        <v>66241.06856</v>
      </c>
      <c r="I9" s="21">
        <v>20846.66903</v>
      </c>
      <c r="J9" s="21">
        <v>87087.73754</v>
      </c>
      <c r="K9" s="34">
        <v>2453626.377</v>
      </c>
    </row>
    <row r="10" spans="1:11" s="5" customFormat="1" ht="18" customHeight="1">
      <c r="A10" s="3" t="s">
        <v>109</v>
      </c>
      <c r="B10" s="34">
        <v>1568564.148</v>
      </c>
      <c r="C10" s="34">
        <v>352027.5809</v>
      </c>
      <c r="D10" s="34">
        <v>1920591.732</v>
      </c>
      <c r="E10" s="34">
        <v>1484412.632</v>
      </c>
      <c r="F10" s="34">
        <v>333640.8313</v>
      </c>
      <c r="G10" s="34">
        <v>1818053.46</v>
      </c>
      <c r="H10" s="21">
        <v>84151.56711</v>
      </c>
      <c r="I10" s="21">
        <v>18386.7497</v>
      </c>
      <c r="J10" s="34">
        <v>102538.3168</v>
      </c>
      <c r="K10" s="34">
        <v>2547593.722</v>
      </c>
    </row>
    <row r="11" spans="1:11" s="5" customFormat="1" ht="18" customHeight="1">
      <c r="A11" s="3" t="s">
        <v>110</v>
      </c>
      <c r="B11" s="34">
        <v>1378402.407</v>
      </c>
      <c r="C11" s="34">
        <v>305433.378</v>
      </c>
      <c r="D11" s="34">
        <v>1683835.78</v>
      </c>
      <c r="E11" s="34">
        <v>1501961.761</v>
      </c>
      <c r="F11" s="34">
        <v>333664.185</v>
      </c>
      <c r="G11" s="34">
        <v>1835625.95</v>
      </c>
      <c r="H11" s="21">
        <v>-123559.40453</v>
      </c>
      <c r="I11" s="21">
        <v>-28230.80741</v>
      </c>
      <c r="J11" s="21">
        <v>-151790.21189</v>
      </c>
      <c r="K11" s="34">
        <v>2450786.76</v>
      </c>
    </row>
    <row r="12" spans="1:11" s="5" customFormat="1" ht="18" customHeight="1">
      <c r="A12" s="3" t="s">
        <v>111</v>
      </c>
      <c r="B12" s="34">
        <v>1179775.189</v>
      </c>
      <c r="C12" s="34">
        <v>313399.85</v>
      </c>
      <c r="D12" s="34">
        <v>1493175.04</v>
      </c>
      <c r="E12" s="34">
        <v>1080115.214</v>
      </c>
      <c r="F12" s="34">
        <v>279577.919</v>
      </c>
      <c r="G12" s="34">
        <v>1359693.13</v>
      </c>
      <c r="H12" s="21">
        <v>99659.97733</v>
      </c>
      <c r="I12" s="21">
        <v>33821.93047</v>
      </c>
      <c r="J12" s="34">
        <v>133481.90779</v>
      </c>
      <c r="K12" s="34">
        <v>2632824.434</v>
      </c>
    </row>
    <row r="13" spans="1:11" s="5" customFormat="1" ht="18" customHeight="1">
      <c r="A13" s="3" t="s">
        <v>112</v>
      </c>
      <c r="B13" s="34">
        <v>693202.62</v>
      </c>
      <c r="C13" s="34">
        <v>189031.417</v>
      </c>
      <c r="D13" s="34">
        <v>882234.04</v>
      </c>
      <c r="E13" s="34">
        <v>651616.21</v>
      </c>
      <c r="F13" s="34">
        <v>176198.645</v>
      </c>
      <c r="G13" s="34">
        <v>827814.85</v>
      </c>
      <c r="H13" s="21">
        <v>41586.4114</v>
      </c>
      <c r="I13" s="21">
        <v>12832.77347</v>
      </c>
      <c r="J13" s="21">
        <v>54419.1849</v>
      </c>
      <c r="K13" s="34">
        <v>2704699.414</v>
      </c>
    </row>
    <row r="14" spans="1:11" s="5" customFormat="1" ht="18" customHeight="1">
      <c r="A14" s="3" t="s">
        <v>115</v>
      </c>
      <c r="B14" s="34">
        <v>883907.94</v>
      </c>
      <c r="C14" s="34">
        <v>266673.472</v>
      </c>
      <c r="D14" s="34">
        <v>1150581.41</v>
      </c>
      <c r="E14" s="34">
        <v>934809.12</v>
      </c>
      <c r="F14" s="34">
        <v>277269.37</v>
      </c>
      <c r="G14" s="34">
        <v>1212078.49</v>
      </c>
      <c r="H14" s="21">
        <v>-50901.1794</v>
      </c>
      <c r="I14" s="21">
        <v>-10595.89894</v>
      </c>
      <c r="J14" s="21">
        <v>-61497.0784</v>
      </c>
      <c r="K14" s="34">
        <v>2654074.752</v>
      </c>
    </row>
    <row r="15" spans="1:11" s="5" customFormat="1" ht="18" customHeight="1">
      <c r="A15" s="3" t="s">
        <v>116</v>
      </c>
      <c r="B15" s="34">
        <v>837017.17</v>
      </c>
      <c r="C15" s="34">
        <v>314658.006</v>
      </c>
      <c r="D15" s="34">
        <v>1151675.17</v>
      </c>
      <c r="E15" s="34">
        <v>753455.96</v>
      </c>
      <c r="F15" s="34">
        <v>278070.668</v>
      </c>
      <c r="G15" s="34">
        <v>1031526.63</v>
      </c>
      <c r="H15" s="21">
        <v>83561.2004</v>
      </c>
      <c r="I15" s="21">
        <v>36587.33812</v>
      </c>
      <c r="J15" s="34">
        <v>120148.5386</v>
      </c>
      <c r="K15" s="34">
        <v>2785803.67</v>
      </c>
    </row>
    <row r="16" spans="1:11" s="5" customFormat="1" ht="18" customHeight="1">
      <c r="A16" s="3" t="s">
        <v>114</v>
      </c>
      <c r="B16" s="34">
        <v>646414.54</v>
      </c>
      <c r="C16" s="34">
        <v>235873.298</v>
      </c>
      <c r="D16" s="34">
        <v>882287.85</v>
      </c>
      <c r="E16" s="34">
        <v>647579.85</v>
      </c>
      <c r="F16" s="34">
        <v>236693.515</v>
      </c>
      <c r="G16" s="34">
        <v>884273.37</v>
      </c>
      <c r="H16" s="21">
        <v>-1165.3057</v>
      </c>
      <c r="I16" s="21">
        <v>-820.21666</v>
      </c>
      <c r="J16" s="34">
        <v>-1985.5224</v>
      </c>
      <c r="K16" s="34">
        <v>2722937.394</v>
      </c>
    </row>
    <row r="17" spans="1:11" s="5" customFormat="1" ht="18" customHeight="1">
      <c r="A17" s="3" t="s">
        <v>113</v>
      </c>
      <c r="B17" s="34">
        <v>990361.52</v>
      </c>
      <c r="C17" s="34">
        <v>321774.03</v>
      </c>
      <c r="D17" s="34">
        <v>1312135.55</v>
      </c>
      <c r="E17" s="34">
        <v>1164207.93</v>
      </c>
      <c r="F17" s="34">
        <v>360664.79000000004</v>
      </c>
      <c r="G17" s="34">
        <v>1524872.72</v>
      </c>
      <c r="H17" s="21">
        <v>-173846.40369</v>
      </c>
      <c r="I17" s="21">
        <v>-38890.75352999999</v>
      </c>
      <c r="J17" s="21">
        <v>-212737.15722</v>
      </c>
      <c r="K17" s="34">
        <v>2226202.865</v>
      </c>
    </row>
    <row r="18" spans="1:5" s="5" customFormat="1" ht="18.75" customHeight="1">
      <c r="A18" s="492" t="s">
        <v>732</v>
      </c>
      <c r="B18" s="492"/>
      <c r="C18" s="492"/>
      <c r="D18" s="492"/>
      <c r="E18" s="492"/>
    </row>
    <row r="19" spans="1:5" s="5" customFormat="1" ht="18" customHeight="1">
      <c r="A19" s="492" t="s">
        <v>85</v>
      </c>
      <c r="B19" s="492"/>
      <c r="C19" s="492"/>
      <c r="D19" s="492"/>
      <c r="E19" s="492"/>
    </row>
    <row r="20" s="5" customFormat="1" ht="27.75" customHeight="1"/>
    <row r="22" ht="12.75">
      <c r="G22" s="80"/>
    </row>
    <row r="23" ht="12.75">
      <c r="C23" s="80"/>
    </row>
    <row r="25" ht="12.75">
      <c r="E25" s="80"/>
    </row>
    <row r="26" ht="12.75">
      <c r="J26" s="82"/>
    </row>
    <row r="27" ht="12.75">
      <c r="G27" s="81"/>
    </row>
    <row r="29" ht="12.75">
      <c r="J29" s="81"/>
    </row>
  </sheetData>
  <sheetProtection/>
  <mergeCells count="8">
    <mergeCell ref="H2:J2"/>
    <mergeCell ref="K2:K3"/>
    <mergeCell ref="A18:E18"/>
    <mergeCell ref="A19:E19"/>
    <mergeCell ref="A1:E1"/>
    <mergeCell ref="A2:A3"/>
    <mergeCell ref="B2:D2"/>
    <mergeCell ref="E2:G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N96"/>
  <sheetViews>
    <sheetView zoomScalePageLayoutView="0" workbookViewId="0" topLeftCell="A1">
      <selection activeCell="N58" sqref="N58"/>
    </sheetView>
  </sheetViews>
  <sheetFormatPr defaultColWidth="9.140625" defaultRowHeight="12.75"/>
  <cols>
    <col min="1" max="1" width="9.140625" style="194" customWidth="1"/>
    <col min="2" max="2" width="25.7109375" style="194" customWidth="1"/>
    <col min="3" max="3" width="8.8515625" style="194" customWidth="1"/>
    <col min="4" max="4" width="9.8515625" style="194" bestFit="1" customWidth="1"/>
    <col min="5" max="8" width="9.28125" style="194" bestFit="1" customWidth="1"/>
    <col min="9" max="9" width="9.28125" style="195" bestFit="1" customWidth="1"/>
    <col min="10" max="10" width="9.8515625" style="195" bestFit="1" customWidth="1"/>
    <col min="11" max="11" width="9.57421875" style="194" customWidth="1"/>
    <col min="12" max="12" width="10.140625" style="194" customWidth="1"/>
    <col min="13" max="14" width="9.28125" style="194" bestFit="1" customWidth="1"/>
    <col min="15" max="15" width="9.140625" style="194" customWidth="1"/>
    <col min="16" max="16384" width="9.140625" style="194" customWidth="1"/>
  </cols>
  <sheetData>
    <row r="1" spans="1:10" s="192" customFormat="1" ht="15.75">
      <c r="A1" s="191" t="s">
        <v>781</v>
      </c>
      <c r="I1" s="193"/>
      <c r="J1" s="193"/>
    </row>
    <row r="2" spans="1:14" s="162" customFormat="1" ht="12">
      <c r="A2" s="631" t="s">
        <v>782</v>
      </c>
      <c r="B2" s="632" t="s">
        <v>783</v>
      </c>
      <c r="C2" s="633" t="s">
        <v>29</v>
      </c>
      <c r="D2" s="633"/>
      <c r="E2" s="633"/>
      <c r="F2" s="633"/>
      <c r="G2" s="633"/>
      <c r="H2" s="633"/>
      <c r="I2" s="634">
        <v>43891</v>
      </c>
      <c r="J2" s="634"/>
      <c r="K2" s="634"/>
      <c r="L2" s="634"/>
      <c r="M2" s="634"/>
      <c r="N2" s="634"/>
    </row>
    <row r="3" spans="1:14" s="162" customFormat="1" ht="48">
      <c r="A3" s="631"/>
      <c r="B3" s="632"/>
      <c r="C3" s="149" t="s">
        <v>784</v>
      </c>
      <c r="D3" s="149" t="s">
        <v>785</v>
      </c>
      <c r="E3" s="149" t="s">
        <v>786</v>
      </c>
      <c r="F3" s="149" t="s">
        <v>787</v>
      </c>
      <c r="G3" s="149" t="s">
        <v>788</v>
      </c>
      <c r="H3" s="149" t="s">
        <v>789</v>
      </c>
      <c r="I3" s="149" t="s">
        <v>784</v>
      </c>
      <c r="J3" s="149" t="s">
        <v>785</v>
      </c>
      <c r="K3" s="149" t="s">
        <v>786</v>
      </c>
      <c r="L3" s="149" t="s">
        <v>787</v>
      </c>
      <c r="M3" s="149" t="s">
        <v>788</v>
      </c>
      <c r="N3" s="149" t="s">
        <v>789</v>
      </c>
    </row>
    <row r="4" spans="1:14" s="162" customFormat="1" ht="12">
      <c r="A4" s="148" t="s">
        <v>790</v>
      </c>
      <c r="B4" s="150" t="s">
        <v>791</v>
      </c>
      <c r="C4" s="150"/>
      <c r="D4" s="150"/>
      <c r="E4" s="150"/>
      <c r="F4" s="150"/>
      <c r="G4" s="150"/>
      <c r="H4" s="150"/>
      <c r="I4" s="151"/>
      <c r="J4" s="151"/>
      <c r="K4" s="150"/>
      <c r="L4" s="150"/>
      <c r="M4" s="150"/>
      <c r="N4" s="150"/>
    </row>
    <row r="5" spans="1:14" s="159" customFormat="1" ht="12">
      <c r="A5" s="152" t="s">
        <v>792</v>
      </c>
      <c r="B5" s="153" t="s">
        <v>793</v>
      </c>
      <c r="C5" s="158">
        <v>329</v>
      </c>
      <c r="D5" s="158">
        <v>6135584</v>
      </c>
      <c r="E5" s="158">
        <v>18278637.423349313</v>
      </c>
      <c r="F5" s="158">
        <v>18283415.40955231</v>
      </c>
      <c r="G5" s="158">
        <v>-4777.986202999233</v>
      </c>
      <c r="H5" s="158">
        <v>1029141.6773012358</v>
      </c>
      <c r="I5" s="158">
        <v>329</v>
      </c>
      <c r="J5" s="158">
        <v>6135584</v>
      </c>
      <c r="K5" s="158">
        <v>1252792.181496183</v>
      </c>
      <c r="L5" s="158">
        <v>1447706.85753222</v>
      </c>
      <c r="M5" s="158">
        <v>-194914.67613602657</v>
      </c>
      <c r="N5" s="158">
        <v>1029141.6773012358</v>
      </c>
    </row>
    <row r="6" spans="1:14" s="159" customFormat="1" ht="12">
      <c r="A6" s="152">
        <v>1</v>
      </c>
      <c r="B6" s="154" t="s">
        <v>794</v>
      </c>
      <c r="C6" s="158">
        <v>30</v>
      </c>
      <c r="D6" s="158">
        <v>86255</v>
      </c>
      <c r="E6" s="158">
        <v>3104154.0667759995</v>
      </c>
      <c r="F6" s="158">
        <v>3036499.7779539716</v>
      </c>
      <c r="G6" s="158">
        <v>67654.28882202816</v>
      </c>
      <c r="H6" s="158">
        <v>80174.1922919846</v>
      </c>
      <c r="I6" s="158">
        <v>30</v>
      </c>
      <c r="J6" s="158">
        <v>86255</v>
      </c>
      <c r="K6" s="158">
        <v>798847.9624819211</v>
      </c>
      <c r="L6" s="158">
        <v>772194.3849447733</v>
      </c>
      <c r="M6" s="158">
        <v>26653.577537148223</v>
      </c>
      <c r="N6" s="158">
        <v>80174.1922919846</v>
      </c>
    </row>
    <row r="7" spans="1:14" s="159" customFormat="1" ht="12">
      <c r="A7" s="152">
        <v>2</v>
      </c>
      <c r="B7" s="154" t="s">
        <v>795</v>
      </c>
      <c r="C7" s="158">
        <v>39</v>
      </c>
      <c r="D7" s="158">
        <v>1815547</v>
      </c>
      <c r="E7" s="158">
        <v>14430056.329323001</v>
      </c>
      <c r="F7" s="158">
        <v>14505186.054505004</v>
      </c>
      <c r="G7" s="158">
        <v>-75129.72518200181</v>
      </c>
      <c r="H7" s="158">
        <v>334725.3213015318</v>
      </c>
      <c r="I7" s="158">
        <v>39</v>
      </c>
      <c r="J7" s="158">
        <v>1815547</v>
      </c>
      <c r="K7" s="158">
        <v>395180.1585784741</v>
      </c>
      <c r="L7" s="158">
        <v>505217.23026831634</v>
      </c>
      <c r="M7" s="158">
        <v>-110037.0716898424</v>
      </c>
      <c r="N7" s="158">
        <v>334725.3213015318</v>
      </c>
    </row>
    <row r="8" spans="1:14" s="159" customFormat="1" ht="12">
      <c r="A8" s="152">
        <v>3</v>
      </c>
      <c r="B8" s="154" t="s">
        <v>796</v>
      </c>
      <c r="C8" s="158">
        <v>29</v>
      </c>
      <c r="D8" s="158">
        <v>650202</v>
      </c>
      <c r="E8" s="158">
        <v>185685.09487737255</v>
      </c>
      <c r="F8" s="158">
        <v>195237.94583798823</v>
      </c>
      <c r="G8" s="158">
        <v>-9552.850960615659</v>
      </c>
      <c r="H8" s="158">
        <v>72226.36456897524</v>
      </c>
      <c r="I8" s="158">
        <v>29</v>
      </c>
      <c r="J8" s="158">
        <v>650202</v>
      </c>
      <c r="K8" s="158">
        <v>11796.471743127564</v>
      </c>
      <c r="L8" s="158">
        <v>40849.44270601173</v>
      </c>
      <c r="M8" s="158">
        <v>-29052.97096288417</v>
      </c>
      <c r="N8" s="158">
        <v>72226.36456897524</v>
      </c>
    </row>
    <row r="9" spans="1:14" s="159" customFormat="1" ht="12">
      <c r="A9" s="152">
        <v>4</v>
      </c>
      <c r="B9" s="154" t="s">
        <v>797</v>
      </c>
      <c r="C9" s="158">
        <v>26</v>
      </c>
      <c r="D9" s="158">
        <v>963640</v>
      </c>
      <c r="E9" s="158">
        <v>127452.33041418077</v>
      </c>
      <c r="F9" s="158">
        <v>136233.17545214473</v>
      </c>
      <c r="G9" s="158">
        <v>-8780.84503796398</v>
      </c>
      <c r="H9" s="158">
        <v>81371.18713796575</v>
      </c>
      <c r="I9" s="158">
        <v>26</v>
      </c>
      <c r="J9" s="158">
        <v>963640</v>
      </c>
      <c r="K9" s="158">
        <v>10003.798506324296</v>
      </c>
      <c r="L9" s="158">
        <v>29924.927159706756</v>
      </c>
      <c r="M9" s="158">
        <v>-19921.128753382465</v>
      </c>
      <c r="N9" s="158">
        <v>81371.18713796575</v>
      </c>
    </row>
    <row r="10" spans="1:14" s="159" customFormat="1" ht="12">
      <c r="A10" s="152">
        <v>5</v>
      </c>
      <c r="B10" s="154" t="s">
        <v>798</v>
      </c>
      <c r="C10" s="158">
        <v>20</v>
      </c>
      <c r="D10" s="158">
        <v>350429</v>
      </c>
      <c r="E10" s="158">
        <v>193476.63954390472</v>
      </c>
      <c r="F10" s="158">
        <v>193561.71436373022</v>
      </c>
      <c r="G10" s="158">
        <v>-85.07481982548097</v>
      </c>
      <c r="H10" s="158">
        <v>57016.64385083402</v>
      </c>
      <c r="I10" s="158">
        <v>20</v>
      </c>
      <c r="J10" s="158">
        <v>350429</v>
      </c>
      <c r="K10" s="158">
        <v>16244.468687446293</v>
      </c>
      <c r="L10" s="158">
        <v>43646.76769643801</v>
      </c>
      <c r="M10" s="158">
        <v>-27402.29890899166</v>
      </c>
      <c r="N10" s="158">
        <v>57016.64385083402</v>
      </c>
    </row>
    <row r="11" spans="1:14" s="159" customFormat="1" ht="12">
      <c r="A11" s="152">
        <v>6</v>
      </c>
      <c r="B11" s="154" t="s">
        <v>799</v>
      </c>
      <c r="C11" s="158">
        <v>28</v>
      </c>
      <c r="D11" s="158">
        <v>359856</v>
      </c>
      <c r="E11" s="158">
        <v>60309.59378041259</v>
      </c>
      <c r="F11" s="158">
        <v>51733.48435794186</v>
      </c>
      <c r="G11" s="158">
        <v>8576.109422470729</v>
      </c>
      <c r="H11" s="158">
        <v>93444.3394425863</v>
      </c>
      <c r="I11" s="158">
        <v>28</v>
      </c>
      <c r="J11" s="158">
        <v>359856</v>
      </c>
      <c r="K11" s="158">
        <v>4811.6828684359425</v>
      </c>
      <c r="L11" s="158">
        <v>15850.224969092946</v>
      </c>
      <c r="M11" s="158">
        <v>-11038.542100657012</v>
      </c>
      <c r="N11" s="158">
        <v>93444.3394425863</v>
      </c>
    </row>
    <row r="12" spans="1:14" s="159" customFormat="1" ht="12">
      <c r="A12" s="152">
        <v>7</v>
      </c>
      <c r="B12" s="154" t="s">
        <v>800</v>
      </c>
      <c r="C12" s="158">
        <v>18</v>
      </c>
      <c r="D12" s="158">
        <v>221149</v>
      </c>
      <c r="E12" s="158">
        <v>7325.883468232625</v>
      </c>
      <c r="F12" s="158">
        <v>17778.474863760603</v>
      </c>
      <c r="G12" s="158">
        <v>-10452.59139552798</v>
      </c>
      <c r="H12" s="158">
        <v>28290.289846830285</v>
      </c>
      <c r="I12" s="158">
        <v>18</v>
      </c>
      <c r="J12" s="158">
        <v>221149</v>
      </c>
      <c r="K12" s="158">
        <v>671.8787011368095</v>
      </c>
      <c r="L12" s="158">
        <v>2836.0445250909033</v>
      </c>
      <c r="M12" s="158">
        <v>-2164.1658239540975</v>
      </c>
      <c r="N12" s="158">
        <v>28290.289846830285</v>
      </c>
    </row>
    <row r="13" spans="1:14" s="159" customFormat="1" ht="12">
      <c r="A13" s="152">
        <v>8</v>
      </c>
      <c r="B13" s="154" t="s">
        <v>801</v>
      </c>
      <c r="C13" s="158">
        <v>14</v>
      </c>
      <c r="D13" s="158">
        <v>108506</v>
      </c>
      <c r="E13" s="158">
        <v>2086.6459060477173</v>
      </c>
      <c r="F13" s="158">
        <v>3147.574749920317</v>
      </c>
      <c r="G13" s="158">
        <v>-1060.9288438725998</v>
      </c>
      <c r="H13" s="158">
        <v>9804.790810661192</v>
      </c>
      <c r="I13" s="158">
        <v>14</v>
      </c>
      <c r="J13" s="158">
        <v>108506</v>
      </c>
      <c r="K13" s="158">
        <v>182.24561102882285</v>
      </c>
      <c r="L13" s="158">
        <v>774.3060005687589</v>
      </c>
      <c r="M13" s="158">
        <v>-592.0603895399365</v>
      </c>
      <c r="N13" s="158">
        <v>9804.790810661192</v>
      </c>
    </row>
    <row r="14" spans="1:14" s="159" customFormat="1" ht="12">
      <c r="A14" s="152">
        <v>9</v>
      </c>
      <c r="B14" s="154" t="s">
        <v>802</v>
      </c>
      <c r="C14" s="158">
        <v>2</v>
      </c>
      <c r="D14" s="158">
        <v>27215</v>
      </c>
      <c r="E14" s="158">
        <v>628.5458478581354</v>
      </c>
      <c r="F14" s="158">
        <v>278.32056125400004</v>
      </c>
      <c r="G14" s="158">
        <v>350.2252866041354</v>
      </c>
      <c r="H14" s="158">
        <v>1669.5749464186913</v>
      </c>
      <c r="I14" s="158">
        <v>2</v>
      </c>
      <c r="J14" s="158">
        <v>27215</v>
      </c>
      <c r="K14" s="158">
        <v>92.51361036899993</v>
      </c>
      <c r="L14" s="158">
        <v>35.86387080200004</v>
      </c>
      <c r="M14" s="158">
        <v>56.64973956699998</v>
      </c>
      <c r="N14" s="158">
        <v>1669.5749464186913</v>
      </c>
    </row>
    <row r="15" spans="1:14" s="159" customFormat="1" ht="12">
      <c r="A15" s="152">
        <v>10</v>
      </c>
      <c r="B15" s="154" t="s">
        <v>803</v>
      </c>
      <c r="C15" s="158">
        <v>29</v>
      </c>
      <c r="D15" s="158">
        <v>215543</v>
      </c>
      <c r="E15" s="158">
        <v>5571.706000654719</v>
      </c>
      <c r="F15" s="158">
        <v>8309.800865676</v>
      </c>
      <c r="G15" s="158">
        <v>-2738.0948650212804</v>
      </c>
      <c r="H15" s="158">
        <v>18115.974121491414</v>
      </c>
      <c r="I15" s="158">
        <v>29</v>
      </c>
      <c r="J15" s="158">
        <v>215543</v>
      </c>
      <c r="K15" s="158">
        <v>847.1792956502986</v>
      </c>
      <c r="L15" s="158">
        <v>1680.224185821</v>
      </c>
      <c r="M15" s="158">
        <v>-833.0448901606999</v>
      </c>
      <c r="N15" s="158">
        <v>18115.974121491414</v>
      </c>
    </row>
    <row r="16" spans="1:14" s="159" customFormat="1" ht="12">
      <c r="A16" s="152">
        <v>11</v>
      </c>
      <c r="B16" s="154" t="s">
        <v>804</v>
      </c>
      <c r="C16" s="158">
        <v>20</v>
      </c>
      <c r="D16" s="158">
        <v>391721</v>
      </c>
      <c r="E16" s="158">
        <v>49845.54274440619</v>
      </c>
      <c r="F16" s="158">
        <v>31577.58018154</v>
      </c>
      <c r="G16" s="158">
        <v>18267.962562866192</v>
      </c>
      <c r="H16" s="158">
        <v>81729.79882148275</v>
      </c>
      <c r="I16" s="158">
        <v>20</v>
      </c>
      <c r="J16" s="158">
        <v>391721</v>
      </c>
      <c r="K16" s="158">
        <v>4902.376993612488</v>
      </c>
      <c r="L16" s="158">
        <v>8693.372343806997</v>
      </c>
      <c r="M16" s="158">
        <v>-3790.9953501945056</v>
      </c>
      <c r="N16" s="158">
        <v>81729.79882148275</v>
      </c>
    </row>
    <row r="17" spans="1:14" s="159" customFormat="1" ht="12">
      <c r="A17" s="152">
        <v>12</v>
      </c>
      <c r="B17" s="154" t="s">
        <v>805</v>
      </c>
      <c r="C17" s="158">
        <v>23</v>
      </c>
      <c r="D17" s="158">
        <v>461927</v>
      </c>
      <c r="E17" s="158">
        <v>9276.414285795248</v>
      </c>
      <c r="F17" s="158">
        <v>37303.949861584064</v>
      </c>
      <c r="G17" s="158">
        <v>-28027.535575788814</v>
      </c>
      <c r="H17" s="158">
        <v>55380.524188531796</v>
      </c>
      <c r="I17" s="158">
        <v>23</v>
      </c>
      <c r="J17" s="158">
        <v>461927</v>
      </c>
      <c r="K17" s="158">
        <v>710.4386408812188</v>
      </c>
      <c r="L17" s="158">
        <v>6279.24246670906</v>
      </c>
      <c r="M17" s="158">
        <v>-5568.803925827848</v>
      </c>
      <c r="N17" s="158">
        <v>55380.524188531796</v>
      </c>
    </row>
    <row r="18" spans="1:14" s="159" customFormat="1" ht="12">
      <c r="A18" s="152">
        <v>13</v>
      </c>
      <c r="B18" s="154" t="s">
        <v>806</v>
      </c>
      <c r="C18" s="158">
        <v>19</v>
      </c>
      <c r="D18" s="158">
        <v>170392</v>
      </c>
      <c r="E18" s="158">
        <v>59782.85583444596</v>
      </c>
      <c r="F18" s="158">
        <v>25271.312635743183</v>
      </c>
      <c r="G18" s="158">
        <v>34511.54319870277</v>
      </c>
      <c r="H18" s="158">
        <v>72475.85666086421</v>
      </c>
      <c r="I18" s="158">
        <v>19</v>
      </c>
      <c r="J18" s="158">
        <v>170392</v>
      </c>
      <c r="K18" s="158">
        <v>4563.018079567868</v>
      </c>
      <c r="L18" s="158">
        <v>10867.460825307036</v>
      </c>
      <c r="M18" s="158">
        <v>-6304.442745739165</v>
      </c>
      <c r="N18" s="158">
        <v>72475.85666086421</v>
      </c>
    </row>
    <row r="19" spans="1:14" s="159" customFormat="1" ht="12">
      <c r="A19" s="152">
        <v>14</v>
      </c>
      <c r="B19" s="154" t="s">
        <v>807</v>
      </c>
      <c r="C19" s="158">
        <v>21</v>
      </c>
      <c r="D19" s="158">
        <v>116938</v>
      </c>
      <c r="E19" s="158">
        <v>5879.977592819458</v>
      </c>
      <c r="F19" s="158">
        <v>5170.981117328275</v>
      </c>
      <c r="G19" s="158">
        <v>708.9964754911834</v>
      </c>
      <c r="H19" s="158">
        <v>9284.975982914419</v>
      </c>
      <c r="I19" s="158">
        <v>21</v>
      </c>
      <c r="J19" s="158">
        <v>116938</v>
      </c>
      <c r="K19" s="158">
        <v>1400.7817567295378</v>
      </c>
      <c r="L19" s="158">
        <v>654.0898844787653</v>
      </c>
      <c r="M19" s="158">
        <v>746.6918722507722</v>
      </c>
      <c r="N19" s="158">
        <v>9284.975982914419</v>
      </c>
    </row>
    <row r="20" spans="1:14" s="159" customFormat="1" ht="12">
      <c r="A20" s="152">
        <v>15</v>
      </c>
      <c r="B20" s="154" t="s">
        <v>808</v>
      </c>
      <c r="C20" s="158">
        <v>4</v>
      </c>
      <c r="D20" s="158">
        <v>34206</v>
      </c>
      <c r="E20" s="158">
        <v>789.059168113</v>
      </c>
      <c r="F20" s="158">
        <v>446.77712390199997</v>
      </c>
      <c r="G20" s="158">
        <v>342.28204421099997</v>
      </c>
      <c r="H20" s="158">
        <v>941.4121940143801</v>
      </c>
      <c r="I20" s="158">
        <v>4</v>
      </c>
      <c r="J20" s="158">
        <v>34206</v>
      </c>
      <c r="K20" s="158">
        <v>138.52975475100004</v>
      </c>
      <c r="L20" s="158">
        <v>54.99759321399995</v>
      </c>
      <c r="M20" s="158">
        <v>83.53216153699998</v>
      </c>
      <c r="N20" s="158">
        <v>941.4121940143801</v>
      </c>
    </row>
    <row r="21" spans="1:14" s="159" customFormat="1" ht="12">
      <c r="A21" s="152">
        <v>16</v>
      </c>
      <c r="B21" s="154" t="s">
        <v>809</v>
      </c>
      <c r="C21" s="158">
        <v>7</v>
      </c>
      <c r="D21" s="158">
        <v>162058</v>
      </c>
      <c r="E21" s="158">
        <v>36316.7377860702</v>
      </c>
      <c r="F21" s="158">
        <v>35678.48512082601</v>
      </c>
      <c r="G21" s="158">
        <v>638.2526652442039</v>
      </c>
      <c r="H21" s="158">
        <v>32490.431134149123</v>
      </c>
      <c r="I21" s="158">
        <v>7</v>
      </c>
      <c r="J21" s="158">
        <v>162058</v>
      </c>
      <c r="K21" s="158">
        <v>2398.676186726363</v>
      </c>
      <c r="L21" s="158">
        <v>8148.278092082008</v>
      </c>
      <c r="M21" s="158">
        <v>-5749.601905355633</v>
      </c>
      <c r="N21" s="158">
        <v>32490.431134149123</v>
      </c>
    </row>
    <row r="22" spans="1:14" s="159" customFormat="1" ht="36">
      <c r="A22" s="152"/>
      <c r="B22" s="155" t="s">
        <v>810</v>
      </c>
      <c r="C22" s="158">
        <v>329</v>
      </c>
      <c r="D22" s="158">
        <v>6135584</v>
      </c>
      <c r="E22" s="158">
        <v>18278637.423349313</v>
      </c>
      <c r="F22" s="158">
        <v>18283415.40955231</v>
      </c>
      <c r="G22" s="158">
        <v>-4777.986202999233</v>
      </c>
      <c r="H22" s="158">
        <v>1029141.6773012358</v>
      </c>
      <c r="I22" s="158">
        <v>329</v>
      </c>
      <c r="J22" s="158">
        <v>6135584</v>
      </c>
      <c r="K22" s="158">
        <v>1252792.1814961806</v>
      </c>
      <c r="L22" s="158">
        <v>1447706.8575322144</v>
      </c>
      <c r="M22" s="158">
        <v>-194914.67613602657</v>
      </c>
      <c r="N22" s="158">
        <v>1029141.6773012358</v>
      </c>
    </row>
    <row r="23" spans="1:14" s="159" customFormat="1" ht="12">
      <c r="A23" s="152"/>
      <c r="B23" s="153"/>
      <c r="C23" s="158"/>
      <c r="D23" s="158"/>
      <c r="E23" s="158"/>
      <c r="F23" s="158"/>
      <c r="G23" s="158"/>
      <c r="H23" s="158"/>
      <c r="I23" s="158"/>
      <c r="J23" s="158"/>
      <c r="K23" s="158"/>
      <c r="L23" s="158"/>
      <c r="M23" s="158"/>
      <c r="N23" s="158"/>
    </row>
    <row r="24" spans="1:14" s="159" customFormat="1" ht="12">
      <c r="A24" s="152" t="s">
        <v>811</v>
      </c>
      <c r="B24" s="153" t="s">
        <v>812</v>
      </c>
      <c r="C24" s="158">
        <v>324</v>
      </c>
      <c r="D24" s="158">
        <v>62692668</v>
      </c>
      <c r="E24" s="158">
        <v>240183.62826312004</v>
      </c>
      <c r="F24" s="158">
        <v>156396.67882237906</v>
      </c>
      <c r="G24" s="158">
        <v>83786.94944074098</v>
      </c>
      <c r="H24" s="158">
        <v>578507.7282133969</v>
      </c>
      <c r="I24" s="158">
        <v>324</v>
      </c>
      <c r="J24" s="158">
        <v>62692668</v>
      </c>
      <c r="K24" s="158">
        <v>30109.148919090694</v>
      </c>
      <c r="L24" s="158">
        <v>18386.418870209873</v>
      </c>
      <c r="M24" s="158">
        <v>11722.7299488908</v>
      </c>
      <c r="N24" s="158">
        <v>578507.7282133969</v>
      </c>
    </row>
    <row r="25" spans="1:14" s="159" customFormat="1" ht="12">
      <c r="A25" s="152">
        <v>17</v>
      </c>
      <c r="B25" s="156" t="s">
        <v>813</v>
      </c>
      <c r="C25" s="158">
        <v>34</v>
      </c>
      <c r="D25" s="158">
        <v>9264215</v>
      </c>
      <c r="E25" s="158">
        <v>45594.02575333788</v>
      </c>
      <c r="F25" s="158">
        <v>30033.961169581464</v>
      </c>
      <c r="G25" s="158">
        <v>15560.064583756426</v>
      </c>
      <c r="H25" s="158">
        <v>113908.48534887873</v>
      </c>
      <c r="I25" s="158">
        <v>34</v>
      </c>
      <c r="J25" s="158">
        <v>9264215</v>
      </c>
      <c r="K25" s="158">
        <v>5713.989998675046</v>
      </c>
      <c r="L25" s="158">
        <v>3445.5961496004784</v>
      </c>
      <c r="M25" s="158">
        <v>2268.3937490745793</v>
      </c>
      <c r="N25" s="158">
        <v>113908.48534887873</v>
      </c>
    </row>
    <row r="26" spans="1:14" s="159" customFormat="1" ht="12">
      <c r="A26" s="152">
        <v>18</v>
      </c>
      <c r="B26" s="156" t="s">
        <v>814</v>
      </c>
      <c r="C26" s="158">
        <v>29</v>
      </c>
      <c r="D26" s="158">
        <v>10028315</v>
      </c>
      <c r="E26" s="158">
        <v>49942.58972327716</v>
      </c>
      <c r="F26" s="158">
        <v>33939.25394004689</v>
      </c>
      <c r="G26" s="158">
        <v>16003.335783230275</v>
      </c>
      <c r="H26" s="158">
        <v>113541.25340863605</v>
      </c>
      <c r="I26" s="158">
        <v>29</v>
      </c>
      <c r="J26" s="158">
        <v>10028315</v>
      </c>
      <c r="K26" s="158">
        <v>6863.550669510194</v>
      </c>
      <c r="L26" s="158">
        <v>4803.005259836769</v>
      </c>
      <c r="M26" s="158">
        <v>2060.5454096734247</v>
      </c>
      <c r="N26" s="158">
        <v>113541.25340863605</v>
      </c>
    </row>
    <row r="27" spans="1:14" s="159" customFormat="1" ht="12">
      <c r="A27" s="152">
        <v>19</v>
      </c>
      <c r="B27" s="156" t="s">
        <v>815</v>
      </c>
      <c r="C27" s="158">
        <v>27</v>
      </c>
      <c r="D27" s="158">
        <v>4735650</v>
      </c>
      <c r="E27" s="158">
        <v>17834.19660788549</v>
      </c>
      <c r="F27" s="158">
        <v>12541.878803005366</v>
      </c>
      <c r="G27" s="158">
        <v>5292.317804880123</v>
      </c>
      <c r="H27" s="158">
        <v>42971.995422114334</v>
      </c>
      <c r="I27" s="158">
        <v>27</v>
      </c>
      <c r="J27" s="158">
        <v>4735650</v>
      </c>
      <c r="K27" s="158">
        <v>2063.1057929535327</v>
      </c>
      <c r="L27" s="158">
        <v>1203.7121294016797</v>
      </c>
      <c r="M27" s="158">
        <v>859.3936635618493</v>
      </c>
      <c r="N27" s="158">
        <v>42971.995422114334</v>
      </c>
    </row>
    <row r="28" spans="1:14" s="159" customFormat="1" ht="12">
      <c r="A28" s="152">
        <v>20</v>
      </c>
      <c r="B28" s="156" t="s">
        <v>816</v>
      </c>
      <c r="C28" s="158">
        <v>27</v>
      </c>
      <c r="D28" s="158">
        <v>6498964</v>
      </c>
      <c r="E28" s="158">
        <v>30246.46962709144</v>
      </c>
      <c r="F28" s="158">
        <v>16729.014988343733</v>
      </c>
      <c r="G28" s="158">
        <v>13517.454638747702</v>
      </c>
      <c r="H28" s="158">
        <v>65804.84893077204</v>
      </c>
      <c r="I28" s="158">
        <v>27</v>
      </c>
      <c r="J28" s="158">
        <v>6498964</v>
      </c>
      <c r="K28" s="158">
        <v>3515.8275014919345</v>
      </c>
      <c r="L28" s="158">
        <v>2282.6503405275016</v>
      </c>
      <c r="M28" s="158">
        <v>1233.177260964434</v>
      </c>
      <c r="N28" s="158">
        <v>65804.84893077204</v>
      </c>
    </row>
    <row r="29" spans="1:14" s="159" customFormat="1" ht="12">
      <c r="A29" s="152">
        <v>21</v>
      </c>
      <c r="B29" s="156" t="s">
        <v>817</v>
      </c>
      <c r="C29" s="158">
        <v>23</v>
      </c>
      <c r="D29" s="158">
        <v>5128434</v>
      </c>
      <c r="E29" s="158">
        <v>21544.745674487225</v>
      </c>
      <c r="F29" s="158">
        <v>11113.774490803877</v>
      </c>
      <c r="G29" s="158">
        <v>10430.97118368335</v>
      </c>
      <c r="H29" s="158">
        <v>35832.03128618191</v>
      </c>
      <c r="I29" s="158">
        <v>23</v>
      </c>
      <c r="J29" s="158">
        <v>5128434</v>
      </c>
      <c r="K29" s="158">
        <v>1777.6756735630042</v>
      </c>
      <c r="L29" s="158">
        <v>1615.1827331195364</v>
      </c>
      <c r="M29" s="158">
        <v>162.4929404434606</v>
      </c>
      <c r="N29" s="158">
        <v>35832.03128618191</v>
      </c>
    </row>
    <row r="30" spans="1:14" s="159" customFormat="1" ht="12">
      <c r="A30" s="152">
        <v>22</v>
      </c>
      <c r="B30" s="156" t="s">
        <v>818</v>
      </c>
      <c r="C30" s="158">
        <v>6</v>
      </c>
      <c r="D30" s="158">
        <v>470525</v>
      </c>
      <c r="E30" s="158">
        <v>365.862198744</v>
      </c>
      <c r="F30" s="158">
        <v>743.548626715</v>
      </c>
      <c r="G30" s="158">
        <v>-377.686427971</v>
      </c>
      <c r="H30" s="158">
        <v>3282.008448229293</v>
      </c>
      <c r="I30" s="158">
        <v>6</v>
      </c>
      <c r="J30" s="158">
        <v>470525</v>
      </c>
      <c r="K30" s="158">
        <v>21.41931108900002</v>
      </c>
      <c r="L30" s="158">
        <v>50.52931967299992</v>
      </c>
      <c r="M30" s="158">
        <v>-29.110008584000013</v>
      </c>
      <c r="N30" s="158">
        <v>3282.008448229293</v>
      </c>
    </row>
    <row r="31" spans="1:14" s="159" customFormat="1" ht="12">
      <c r="A31" s="152">
        <v>23</v>
      </c>
      <c r="B31" s="156" t="s">
        <v>819</v>
      </c>
      <c r="C31" s="158">
        <v>17</v>
      </c>
      <c r="D31" s="158">
        <v>4131763</v>
      </c>
      <c r="E31" s="158">
        <v>12840.084762151177</v>
      </c>
      <c r="F31" s="158">
        <v>14770.547673972873</v>
      </c>
      <c r="G31" s="158">
        <v>-1930.462911821697</v>
      </c>
      <c r="H31" s="158">
        <v>39459.52367255185</v>
      </c>
      <c r="I31" s="158">
        <v>17</v>
      </c>
      <c r="J31" s="158">
        <v>4131763</v>
      </c>
      <c r="K31" s="158">
        <v>2145.898396343402</v>
      </c>
      <c r="L31" s="158">
        <v>1317.3876655003787</v>
      </c>
      <c r="M31" s="158">
        <v>828.5107308430167</v>
      </c>
      <c r="N31" s="158">
        <v>39459.52367255185</v>
      </c>
    </row>
    <row r="32" spans="1:14" s="159" customFormat="1" ht="12">
      <c r="A32" s="152">
        <v>24</v>
      </c>
      <c r="B32" s="156" t="s">
        <v>820</v>
      </c>
      <c r="C32" s="158">
        <v>22</v>
      </c>
      <c r="D32" s="158">
        <v>3570651</v>
      </c>
      <c r="E32" s="158">
        <v>23485.73361535052</v>
      </c>
      <c r="F32" s="158">
        <v>10650.821706157074</v>
      </c>
      <c r="G32" s="158">
        <v>12834.911909193448</v>
      </c>
      <c r="H32" s="158">
        <v>39071.92244069563</v>
      </c>
      <c r="I32" s="158">
        <v>22</v>
      </c>
      <c r="J32" s="158">
        <v>3570651</v>
      </c>
      <c r="K32" s="158">
        <v>3202.694118403604</v>
      </c>
      <c r="L32" s="158">
        <v>1208.293539045695</v>
      </c>
      <c r="M32" s="158">
        <v>1994.400479357908</v>
      </c>
      <c r="N32" s="158">
        <v>39071.92244069563</v>
      </c>
    </row>
    <row r="33" spans="1:14" s="159" customFormat="1" ht="12">
      <c r="A33" s="152">
        <v>25</v>
      </c>
      <c r="B33" s="156" t="s">
        <v>821</v>
      </c>
      <c r="C33" s="158">
        <v>96</v>
      </c>
      <c r="D33" s="158">
        <v>6528979</v>
      </c>
      <c r="E33" s="158">
        <v>20900.560135889402</v>
      </c>
      <c r="F33" s="158">
        <v>16631.597691730614</v>
      </c>
      <c r="G33" s="158">
        <v>4268.962444158784</v>
      </c>
      <c r="H33" s="158">
        <v>49844.160506678665</v>
      </c>
      <c r="I33" s="158">
        <v>96</v>
      </c>
      <c r="J33" s="158">
        <v>6528979</v>
      </c>
      <c r="K33" s="158">
        <v>2616.8405504863877</v>
      </c>
      <c r="L33" s="158">
        <v>1823.027789804708</v>
      </c>
      <c r="M33" s="158">
        <v>793.8127606816697</v>
      </c>
      <c r="N33" s="158">
        <v>49844.160506678665</v>
      </c>
    </row>
    <row r="34" spans="1:14" s="159" customFormat="1" ht="12">
      <c r="A34" s="152">
        <v>26</v>
      </c>
      <c r="B34" s="156" t="s">
        <v>822</v>
      </c>
      <c r="C34" s="158">
        <v>43</v>
      </c>
      <c r="D34" s="158">
        <v>12335172</v>
      </c>
      <c r="E34" s="158">
        <v>17429.36016490576</v>
      </c>
      <c r="F34" s="158">
        <v>9242.279732022185</v>
      </c>
      <c r="G34" s="158">
        <v>8187.080432883571</v>
      </c>
      <c r="H34" s="158">
        <v>74791.49874865828</v>
      </c>
      <c r="I34" s="158">
        <v>43</v>
      </c>
      <c r="J34" s="158">
        <v>12335172</v>
      </c>
      <c r="K34" s="158">
        <v>2188.146906574588</v>
      </c>
      <c r="L34" s="158">
        <v>637.0339437001276</v>
      </c>
      <c r="M34" s="158">
        <v>1551.1129628744566</v>
      </c>
      <c r="N34" s="158">
        <v>74791.49874865828</v>
      </c>
    </row>
    <row r="35" spans="1:14" s="159" customFormat="1" ht="38.25">
      <c r="A35" s="152"/>
      <c r="B35" s="157" t="s">
        <v>823</v>
      </c>
      <c r="C35" s="158">
        <v>324</v>
      </c>
      <c r="D35" s="158">
        <v>62692668</v>
      </c>
      <c r="E35" s="158">
        <v>240183.62826312004</v>
      </c>
      <c r="F35" s="158">
        <v>156396.67882237906</v>
      </c>
      <c r="G35" s="158">
        <v>83786.94944074098</v>
      </c>
      <c r="H35" s="158">
        <v>578507.7282133969</v>
      </c>
      <c r="I35" s="158">
        <v>324</v>
      </c>
      <c r="J35" s="158">
        <v>62692668</v>
      </c>
      <c r="K35" s="158">
        <v>30109.148919090687</v>
      </c>
      <c r="L35" s="158">
        <v>18386.41887020989</v>
      </c>
      <c r="M35" s="158">
        <v>11722.729948890788</v>
      </c>
      <c r="N35" s="158">
        <v>578507.7282133969</v>
      </c>
    </row>
    <row r="36" spans="1:14" s="159" customFormat="1" ht="12">
      <c r="A36" s="152"/>
      <c r="B36" s="153"/>
      <c r="C36" s="158"/>
      <c r="D36" s="158"/>
      <c r="E36" s="158"/>
      <c r="F36" s="158"/>
      <c r="G36" s="158"/>
      <c r="H36" s="158"/>
      <c r="I36" s="158"/>
      <c r="J36" s="158"/>
      <c r="K36" s="158"/>
      <c r="L36" s="158"/>
      <c r="M36" s="158"/>
      <c r="N36" s="158"/>
    </row>
    <row r="37" spans="1:14" s="159" customFormat="1" ht="12">
      <c r="A37" s="152" t="s">
        <v>824</v>
      </c>
      <c r="B37" s="153" t="s">
        <v>825</v>
      </c>
      <c r="C37" s="158">
        <v>134</v>
      </c>
      <c r="D37" s="158">
        <v>9572715</v>
      </c>
      <c r="E37" s="158">
        <v>150980.0904490505</v>
      </c>
      <c r="F37" s="158">
        <v>174746.535458603</v>
      </c>
      <c r="G37" s="158">
        <v>-23766.44500955247</v>
      </c>
      <c r="H37" s="158">
        <v>262149.8682652418</v>
      </c>
      <c r="I37" s="158">
        <v>134</v>
      </c>
      <c r="J37" s="158">
        <v>9572715</v>
      </c>
      <c r="K37" s="158">
        <v>11707.194146601007</v>
      </c>
      <c r="L37" s="158">
        <v>48166.779688930146</v>
      </c>
      <c r="M37" s="158">
        <v>-36459.58554233913</v>
      </c>
      <c r="N37" s="158">
        <v>262149.8682652418</v>
      </c>
    </row>
    <row r="38" spans="1:14" s="159" customFormat="1" ht="12">
      <c r="A38" s="152">
        <v>27</v>
      </c>
      <c r="B38" s="156" t="s">
        <v>826</v>
      </c>
      <c r="C38" s="158">
        <v>22</v>
      </c>
      <c r="D38" s="158">
        <v>386103</v>
      </c>
      <c r="E38" s="158">
        <v>1165.5897263883048</v>
      </c>
      <c r="F38" s="158">
        <v>4894.824068364574</v>
      </c>
      <c r="G38" s="158">
        <v>-3729.2343419762683</v>
      </c>
      <c r="H38" s="158">
        <v>11189.68047502978</v>
      </c>
      <c r="I38" s="158">
        <v>22</v>
      </c>
      <c r="J38" s="158">
        <v>386103</v>
      </c>
      <c r="K38" s="158">
        <v>62.93483653437579</v>
      </c>
      <c r="L38" s="158">
        <v>468.7132506027783</v>
      </c>
      <c r="M38" s="158">
        <v>-405.7784140684016</v>
      </c>
      <c r="N38" s="158">
        <v>11189.68047502978</v>
      </c>
    </row>
    <row r="39" spans="1:14" s="159" customFormat="1" ht="24">
      <c r="A39" s="152">
        <v>28</v>
      </c>
      <c r="B39" s="156" t="s">
        <v>827</v>
      </c>
      <c r="C39" s="158">
        <v>33</v>
      </c>
      <c r="D39" s="158">
        <v>5272614</v>
      </c>
      <c r="E39" s="158">
        <v>27229.24323288309</v>
      </c>
      <c r="F39" s="158">
        <v>48781.12924259104</v>
      </c>
      <c r="G39" s="158">
        <v>-21551.886009707967</v>
      </c>
      <c r="H39" s="158">
        <v>100990.17902722374</v>
      </c>
      <c r="I39" s="158">
        <v>33</v>
      </c>
      <c r="J39" s="158">
        <v>5272614</v>
      </c>
      <c r="K39" s="158">
        <v>2092.3993347011747</v>
      </c>
      <c r="L39" s="158">
        <v>3607.9606022944718</v>
      </c>
      <c r="M39" s="158">
        <v>-1515.5612675933007</v>
      </c>
      <c r="N39" s="158">
        <v>100990.17902722374</v>
      </c>
    </row>
    <row r="40" spans="1:14" s="159" customFormat="1" ht="24">
      <c r="A40" s="152">
        <v>29</v>
      </c>
      <c r="B40" s="156" t="s">
        <v>828</v>
      </c>
      <c r="C40" s="158">
        <v>23</v>
      </c>
      <c r="D40" s="158">
        <v>2657247</v>
      </c>
      <c r="E40" s="158">
        <v>29572.946994399783</v>
      </c>
      <c r="F40" s="158">
        <v>23497.17420016873</v>
      </c>
      <c r="G40" s="158">
        <v>6075.772794231056</v>
      </c>
      <c r="H40" s="158">
        <v>77091.38953336167</v>
      </c>
      <c r="I40" s="158">
        <v>23</v>
      </c>
      <c r="J40" s="158">
        <v>2657247</v>
      </c>
      <c r="K40" s="158">
        <v>2516.9064099044335</v>
      </c>
      <c r="L40" s="158">
        <v>2774.0645488638547</v>
      </c>
      <c r="M40" s="158">
        <v>-257.15813895940846</v>
      </c>
      <c r="N40" s="158">
        <v>77091.38953336167</v>
      </c>
    </row>
    <row r="41" spans="1:14" s="159" customFormat="1" ht="12">
      <c r="A41" s="152">
        <v>30</v>
      </c>
      <c r="B41" s="156" t="s">
        <v>829</v>
      </c>
      <c r="C41" s="158">
        <v>8</v>
      </c>
      <c r="D41" s="158">
        <v>631330</v>
      </c>
      <c r="E41" s="158">
        <v>4243.534099972483</v>
      </c>
      <c r="F41" s="158">
        <v>3490.069057208508</v>
      </c>
      <c r="G41" s="158">
        <v>753.465042763975</v>
      </c>
      <c r="H41" s="158">
        <v>9439.405017113799</v>
      </c>
      <c r="I41" s="158">
        <v>8</v>
      </c>
      <c r="J41" s="158">
        <v>631330</v>
      </c>
      <c r="K41" s="158">
        <v>551.7112764139997</v>
      </c>
      <c r="L41" s="158">
        <v>276.36921681831564</v>
      </c>
      <c r="M41" s="158">
        <v>275.3420595856851</v>
      </c>
      <c r="N41" s="158">
        <v>9439.405017113799</v>
      </c>
    </row>
    <row r="42" spans="1:14" s="159" customFormat="1" ht="12">
      <c r="A42" s="152">
        <v>31</v>
      </c>
      <c r="B42" s="156" t="s">
        <v>830</v>
      </c>
      <c r="C42" s="158">
        <v>25</v>
      </c>
      <c r="D42" s="158">
        <v>296071</v>
      </c>
      <c r="E42" s="158">
        <v>86320.86078416559</v>
      </c>
      <c r="F42" s="158">
        <v>84637.86443379833</v>
      </c>
      <c r="G42" s="158">
        <v>1682.9963503672657</v>
      </c>
      <c r="H42" s="158">
        <v>52210.30200056929</v>
      </c>
      <c r="I42" s="158">
        <v>25</v>
      </c>
      <c r="J42" s="158">
        <v>296071</v>
      </c>
      <c r="K42" s="158">
        <v>6389.181321845259</v>
      </c>
      <c r="L42" s="158">
        <v>40156.41759392872</v>
      </c>
      <c r="M42" s="158">
        <v>-33767.23637208347</v>
      </c>
      <c r="N42" s="158">
        <v>52210.30200056929</v>
      </c>
    </row>
    <row r="43" spans="1:14" s="159" customFormat="1" ht="12">
      <c r="A43" s="152">
        <v>32</v>
      </c>
      <c r="B43" s="156" t="s">
        <v>831</v>
      </c>
      <c r="C43" s="158">
        <v>23</v>
      </c>
      <c r="D43" s="158">
        <v>329350</v>
      </c>
      <c r="E43" s="158">
        <v>2447.9156112412593</v>
      </c>
      <c r="F43" s="158">
        <v>9445.474456471793</v>
      </c>
      <c r="G43" s="158">
        <v>-6997.558845230531</v>
      </c>
      <c r="H43" s="158">
        <v>11228.912211943523</v>
      </c>
      <c r="I43" s="158">
        <v>23</v>
      </c>
      <c r="J43" s="158">
        <v>329350</v>
      </c>
      <c r="K43" s="158">
        <v>94.06096720176356</v>
      </c>
      <c r="L43" s="158">
        <v>883.2544764220002</v>
      </c>
      <c r="M43" s="158">
        <v>-789.1934092202346</v>
      </c>
      <c r="N43" s="158">
        <v>11228.912211943523</v>
      </c>
    </row>
    <row r="44" spans="1:14" s="159" customFormat="1" ht="24">
      <c r="A44" s="152"/>
      <c r="B44" s="155" t="s">
        <v>832</v>
      </c>
      <c r="C44" s="158">
        <v>134</v>
      </c>
      <c r="D44" s="158">
        <v>9572715</v>
      </c>
      <c r="E44" s="158">
        <v>150980.0904490505</v>
      </c>
      <c r="F44" s="158">
        <v>174746.535458603</v>
      </c>
      <c r="G44" s="158">
        <v>-23766.44500955247</v>
      </c>
      <c r="H44" s="158">
        <v>262149.8682652418</v>
      </c>
      <c r="I44" s="158">
        <v>134</v>
      </c>
      <c r="J44" s="158">
        <v>9572715</v>
      </c>
      <c r="K44" s="158">
        <v>11707.194146600988</v>
      </c>
      <c r="L44" s="158">
        <v>48166.77968893017</v>
      </c>
      <c r="M44" s="158">
        <v>-36459.58554233913</v>
      </c>
      <c r="N44" s="158">
        <v>262149.8682652418</v>
      </c>
    </row>
    <row r="45" spans="1:14" s="159" customFormat="1" ht="12">
      <c r="A45" s="152"/>
      <c r="B45" s="153"/>
      <c r="C45" s="158"/>
      <c r="D45" s="158"/>
      <c r="E45" s="158"/>
      <c r="F45" s="158"/>
      <c r="G45" s="158"/>
      <c r="H45" s="158"/>
      <c r="I45" s="158"/>
      <c r="J45" s="158"/>
      <c r="K45" s="158"/>
      <c r="L45" s="158"/>
      <c r="M45" s="158"/>
      <c r="N45" s="158"/>
    </row>
    <row r="46" spans="1:14" s="159" customFormat="1" ht="12">
      <c r="A46" s="152" t="s">
        <v>833</v>
      </c>
      <c r="B46" s="153" t="s">
        <v>834</v>
      </c>
      <c r="C46" s="158">
        <v>33</v>
      </c>
      <c r="D46" s="158">
        <v>5436840</v>
      </c>
      <c r="E46" s="158">
        <v>4007.423959090828</v>
      </c>
      <c r="F46" s="158">
        <v>1553.2785902472694</v>
      </c>
      <c r="G46" s="158">
        <v>2454.1453688435586</v>
      </c>
      <c r="H46" s="158">
        <v>15699.244346504685</v>
      </c>
      <c r="I46" s="158">
        <v>33</v>
      </c>
      <c r="J46" s="158">
        <v>5436840</v>
      </c>
      <c r="K46" s="158">
        <v>221.86928056928036</v>
      </c>
      <c r="L46" s="158">
        <v>152.79981951986406</v>
      </c>
      <c r="M46" s="158">
        <v>69.0694610494171</v>
      </c>
      <c r="N46" s="158">
        <v>15699.244346504685</v>
      </c>
    </row>
    <row r="47" spans="1:14" s="159" customFormat="1" ht="12">
      <c r="A47" s="152">
        <v>33</v>
      </c>
      <c r="B47" s="156" t="s">
        <v>835</v>
      </c>
      <c r="C47" s="158">
        <v>24</v>
      </c>
      <c r="D47" s="158">
        <v>2544753</v>
      </c>
      <c r="E47" s="158">
        <v>3155.47598458</v>
      </c>
      <c r="F47" s="158">
        <v>1113.0925893047</v>
      </c>
      <c r="G47" s="158">
        <v>2042.3833952753</v>
      </c>
      <c r="H47" s="158">
        <v>8507.065204359122</v>
      </c>
      <c r="I47" s="158">
        <v>24</v>
      </c>
      <c r="J47" s="158">
        <v>2544753</v>
      </c>
      <c r="K47" s="158">
        <v>165.8561881149999</v>
      </c>
      <c r="L47" s="158">
        <v>132.13477273369995</v>
      </c>
      <c r="M47" s="158">
        <v>33.7214153813004</v>
      </c>
      <c r="N47" s="158">
        <v>8507.065204359122</v>
      </c>
    </row>
    <row r="48" spans="1:14" s="159" customFormat="1" ht="12">
      <c r="A48" s="152">
        <v>34</v>
      </c>
      <c r="B48" s="156" t="s">
        <v>836</v>
      </c>
      <c r="C48" s="158">
        <v>9</v>
      </c>
      <c r="D48" s="158">
        <v>2892087</v>
      </c>
      <c r="E48" s="158">
        <v>851.9479745108279</v>
      </c>
      <c r="F48" s="158">
        <v>440.18600094256954</v>
      </c>
      <c r="G48" s="158">
        <v>411.76197356825855</v>
      </c>
      <c r="H48" s="158">
        <v>7192.179142145564</v>
      </c>
      <c r="I48" s="158">
        <v>9</v>
      </c>
      <c r="J48" s="158">
        <v>2892087</v>
      </c>
      <c r="K48" s="158">
        <v>56.01309245428047</v>
      </c>
      <c r="L48" s="158">
        <v>20.665046786164112</v>
      </c>
      <c r="M48" s="158">
        <v>35.3480456681167</v>
      </c>
      <c r="N48" s="158">
        <v>7192.179142145564</v>
      </c>
    </row>
    <row r="49" spans="1:14" s="159" customFormat="1" ht="12">
      <c r="A49" s="152"/>
      <c r="B49" s="155" t="s">
        <v>837</v>
      </c>
      <c r="C49" s="158">
        <v>33</v>
      </c>
      <c r="D49" s="158">
        <v>5436840</v>
      </c>
      <c r="E49" s="158">
        <v>4007.423959090828</v>
      </c>
      <c r="F49" s="158">
        <v>1553.2785902472694</v>
      </c>
      <c r="G49" s="158">
        <v>2454.1453688435586</v>
      </c>
      <c r="H49" s="158">
        <v>15699.244346504685</v>
      </c>
      <c r="I49" s="158">
        <v>33</v>
      </c>
      <c r="J49" s="158">
        <v>5436840</v>
      </c>
      <c r="K49" s="158">
        <v>221.86928056928036</v>
      </c>
      <c r="L49" s="158">
        <v>152.79981951986406</v>
      </c>
      <c r="M49" s="158">
        <v>69.06946104941699</v>
      </c>
      <c r="N49" s="158">
        <v>15699.244346504685</v>
      </c>
    </row>
    <row r="50" spans="1:14" s="159" customFormat="1" ht="12">
      <c r="A50" s="152"/>
      <c r="B50" s="153"/>
      <c r="C50" s="158"/>
      <c r="D50" s="158"/>
      <c r="E50" s="158"/>
      <c r="F50" s="158"/>
      <c r="G50" s="158"/>
      <c r="H50" s="158"/>
      <c r="I50" s="158"/>
      <c r="J50" s="158"/>
      <c r="K50" s="158"/>
      <c r="L50" s="158"/>
      <c r="M50" s="158"/>
      <c r="N50" s="158"/>
    </row>
    <row r="51" spans="1:14" s="159" customFormat="1" ht="12">
      <c r="A51" s="152" t="s">
        <v>838</v>
      </c>
      <c r="B51" s="153" t="s">
        <v>839</v>
      </c>
      <c r="C51" s="158">
        <v>147</v>
      </c>
      <c r="D51" s="158">
        <v>3160311</v>
      </c>
      <c r="E51" s="158">
        <v>135137.15601297506</v>
      </c>
      <c r="F51" s="158">
        <v>67826.9717004223</v>
      </c>
      <c r="G51" s="158">
        <v>67310.18431255275</v>
      </c>
      <c r="H51" s="158">
        <v>165235.08948419325</v>
      </c>
      <c r="I51" s="158">
        <v>147</v>
      </c>
      <c r="J51" s="158">
        <v>3160311</v>
      </c>
      <c r="K51" s="158">
        <v>16588.017905101246</v>
      </c>
      <c r="L51" s="158">
        <v>9674.72342191295</v>
      </c>
      <c r="M51" s="158">
        <v>6913.2944831882905</v>
      </c>
      <c r="N51" s="158">
        <v>165235.08948419325</v>
      </c>
    </row>
    <row r="52" spans="1:14" s="159" customFormat="1" ht="12">
      <c r="A52" s="152">
        <v>35</v>
      </c>
      <c r="B52" s="153" t="s">
        <v>840</v>
      </c>
      <c r="C52" s="158">
        <v>32</v>
      </c>
      <c r="D52" s="158">
        <v>544075</v>
      </c>
      <c r="E52" s="158">
        <v>8221.727809950506</v>
      </c>
      <c r="F52" s="158">
        <v>3205.086811573431</v>
      </c>
      <c r="G52" s="158">
        <v>5016.6409983770745</v>
      </c>
      <c r="H52" s="158">
        <v>8088.996682432592</v>
      </c>
      <c r="I52" s="158">
        <v>32</v>
      </c>
      <c r="J52" s="158">
        <v>544075</v>
      </c>
      <c r="K52" s="158">
        <v>2504.799459238263</v>
      </c>
      <c r="L52" s="158">
        <v>428.31401133547797</v>
      </c>
      <c r="M52" s="158">
        <v>2076.485547902785</v>
      </c>
      <c r="N52" s="158">
        <v>8088.996682432592</v>
      </c>
    </row>
    <row r="53" spans="1:14" s="159" customFormat="1" ht="12">
      <c r="A53" s="152">
        <v>36</v>
      </c>
      <c r="B53" s="153" t="s">
        <v>841</v>
      </c>
      <c r="C53" s="158">
        <v>11</v>
      </c>
      <c r="D53" s="158">
        <v>526671</v>
      </c>
      <c r="E53" s="158">
        <v>2514.78719805</v>
      </c>
      <c r="F53" s="158">
        <v>901.1952245442768</v>
      </c>
      <c r="G53" s="158">
        <v>1613.5919735057232</v>
      </c>
      <c r="H53" s="158">
        <v>7949.062874475185</v>
      </c>
      <c r="I53" s="158">
        <v>11</v>
      </c>
      <c r="J53" s="158">
        <v>526671</v>
      </c>
      <c r="K53" s="158">
        <v>243.4972032400001</v>
      </c>
      <c r="L53" s="158">
        <v>438.45752954500006</v>
      </c>
      <c r="M53" s="158">
        <v>-194.96032630499985</v>
      </c>
      <c r="N53" s="158">
        <v>7949.062874475185</v>
      </c>
    </row>
    <row r="54" spans="1:14" s="159" customFormat="1" ht="12">
      <c r="A54" s="152">
        <v>37</v>
      </c>
      <c r="B54" s="153" t="s">
        <v>842</v>
      </c>
      <c r="C54" s="158">
        <v>76</v>
      </c>
      <c r="D54" s="158">
        <v>1899781</v>
      </c>
      <c r="E54" s="158">
        <v>123007.73807137753</v>
      </c>
      <c r="F54" s="158">
        <v>63198.32630848452</v>
      </c>
      <c r="G54" s="158">
        <v>59809.41176289302</v>
      </c>
      <c r="H54" s="158">
        <v>146462.67481179998</v>
      </c>
      <c r="I54" s="158">
        <v>76</v>
      </c>
      <c r="J54" s="158">
        <v>1899781</v>
      </c>
      <c r="K54" s="158">
        <v>13539.665647440983</v>
      </c>
      <c r="L54" s="158">
        <v>8704.776073536996</v>
      </c>
      <c r="M54" s="158">
        <v>4834.88957390398</v>
      </c>
      <c r="N54" s="158">
        <v>146462.67481179998</v>
      </c>
    </row>
    <row r="55" spans="1:14" s="159" customFormat="1" ht="12">
      <c r="A55" s="152">
        <v>38</v>
      </c>
      <c r="B55" s="153" t="s">
        <v>843</v>
      </c>
      <c r="C55" s="158">
        <v>28</v>
      </c>
      <c r="D55" s="158">
        <v>189784</v>
      </c>
      <c r="E55" s="158">
        <v>1392.902933597</v>
      </c>
      <c r="F55" s="158">
        <v>522.3633558200751</v>
      </c>
      <c r="G55" s="158">
        <v>870.5395777769248</v>
      </c>
      <c r="H55" s="158">
        <v>2734.3551154855036</v>
      </c>
      <c r="I55" s="158">
        <v>28</v>
      </c>
      <c r="J55" s="158">
        <v>189784</v>
      </c>
      <c r="K55" s="158">
        <v>300.05559518200016</v>
      </c>
      <c r="L55" s="158">
        <v>103.17580749547506</v>
      </c>
      <c r="M55" s="158">
        <v>196.8796876865249</v>
      </c>
      <c r="N55" s="158">
        <v>2734.3551154855036</v>
      </c>
    </row>
    <row r="56" spans="1:14" s="159" customFormat="1" ht="12">
      <c r="A56" s="152"/>
      <c r="B56" s="155" t="s">
        <v>844</v>
      </c>
      <c r="C56" s="158">
        <v>147</v>
      </c>
      <c r="D56" s="158">
        <v>3160311</v>
      </c>
      <c r="E56" s="158">
        <v>135137.15601297506</v>
      </c>
      <c r="F56" s="158">
        <v>67826.9717004223</v>
      </c>
      <c r="G56" s="158">
        <v>67310.18431255275</v>
      </c>
      <c r="H56" s="158">
        <v>165235.08948419325</v>
      </c>
      <c r="I56" s="158">
        <v>147</v>
      </c>
      <c r="J56" s="158">
        <v>3160311</v>
      </c>
      <c r="K56" s="158">
        <v>16588.017905101267</v>
      </c>
      <c r="L56" s="158">
        <v>9674.72342191296</v>
      </c>
      <c r="M56" s="158">
        <v>6913.2944831883</v>
      </c>
      <c r="N56" s="158">
        <v>165235.08948419325</v>
      </c>
    </row>
    <row r="57" spans="1:14" s="159" customFormat="1" ht="12">
      <c r="A57" s="152"/>
      <c r="B57" s="153"/>
      <c r="C57" s="158"/>
      <c r="D57" s="158"/>
      <c r="E57" s="158"/>
      <c r="F57" s="158"/>
      <c r="G57" s="158"/>
      <c r="H57" s="158"/>
      <c r="I57" s="158">
        <v>0</v>
      </c>
      <c r="J57" s="158">
        <v>0</v>
      </c>
      <c r="K57" s="158">
        <v>0</v>
      </c>
      <c r="L57" s="158">
        <v>0</v>
      </c>
      <c r="M57" s="158">
        <v>0</v>
      </c>
      <c r="N57" s="158">
        <v>0</v>
      </c>
    </row>
    <row r="58" spans="1:14" s="159" customFormat="1" ht="12">
      <c r="A58" s="152"/>
      <c r="B58" s="153" t="s">
        <v>845</v>
      </c>
      <c r="C58" s="158">
        <v>967</v>
      </c>
      <c r="D58" s="158">
        <v>86998118</v>
      </c>
      <c r="E58" s="158">
        <v>18808945.72203355</v>
      </c>
      <c r="F58" s="158">
        <v>18683938.87412396</v>
      </c>
      <c r="G58" s="158">
        <v>125006.84790958559</v>
      </c>
      <c r="H58" s="158">
        <v>2050733.6076105726</v>
      </c>
      <c r="I58" s="158">
        <v>967</v>
      </c>
      <c r="J58" s="158">
        <v>86998118</v>
      </c>
      <c r="K58" s="158">
        <v>1311418.4117475413</v>
      </c>
      <c r="L58" s="158">
        <v>1524087.5793327838</v>
      </c>
      <c r="M58" s="160">
        <v>-212669.1677852372</v>
      </c>
      <c r="N58" s="158">
        <v>2050733.6076105726</v>
      </c>
    </row>
    <row r="59" spans="1:14" s="159" customFormat="1" ht="12">
      <c r="A59" s="152"/>
      <c r="B59" s="153"/>
      <c r="C59" s="158"/>
      <c r="D59" s="158"/>
      <c r="E59" s="158"/>
      <c r="F59" s="158"/>
      <c r="G59" s="158"/>
      <c r="H59" s="158"/>
      <c r="I59" s="158"/>
      <c r="J59" s="158"/>
      <c r="K59" s="158"/>
      <c r="L59" s="158"/>
      <c r="M59" s="158"/>
      <c r="N59" s="158"/>
    </row>
    <row r="60" spans="1:14" s="162" customFormat="1" ht="12">
      <c r="A60" s="148" t="s">
        <v>846</v>
      </c>
      <c r="B60" s="150" t="s">
        <v>847</v>
      </c>
      <c r="C60" s="161"/>
      <c r="D60" s="161"/>
      <c r="E60" s="161"/>
      <c r="F60" s="161"/>
      <c r="G60" s="161"/>
      <c r="H60" s="161"/>
      <c r="I60" s="161"/>
      <c r="J60" s="161"/>
      <c r="K60" s="161"/>
      <c r="L60" s="161"/>
      <c r="M60" s="161"/>
      <c r="N60" s="161"/>
    </row>
    <row r="61" spans="1:14" s="159" customFormat="1" ht="12">
      <c r="A61" s="152" t="s">
        <v>792</v>
      </c>
      <c r="B61" s="153" t="s">
        <v>793</v>
      </c>
      <c r="C61" s="158">
        <v>815</v>
      </c>
      <c r="D61" s="158">
        <v>1042672</v>
      </c>
      <c r="E61" s="158">
        <v>4503.0041427139995</v>
      </c>
      <c r="F61" s="158">
        <v>38312.8953746568</v>
      </c>
      <c r="G61" s="158">
        <v>-33809.891231942805</v>
      </c>
      <c r="H61" s="158">
        <v>150622.75938203395</v>
      </c>
      <c r="I61" s="158">
        <v>815</v>
      </c>
      <c r="J61" s="158">
        <v>1042672</v>
      </c>
      <c r="K61" s="158">
        <v>717.1058720199995</v>
      </c>
      <c r="L61" s="158">
        <v>525.2820113519997</v>
      </c>
      <c r="M61" s="158">
        <v>191.82386066800063</v>
      </c>
      <c r="N61" s="158">
        <v>150622.75938203395</v>
      </c>
    </row>
    <row r="62" spans="1:14" s="159" customFormat="1" ht="12">
      <c r="A62" s="152" t="s">
        <v>848</v>
      </c>
      <c r="B62" s="153" t="s">
        <v>849</v>
      </c>
      <c r="C62" s="158">
        <v>742</v>
      </c>
      <c r="D62" s="158">
        <v>851658</v>
      </c>
      <c r="E62" s="158">
        <v>4013.985541314</v>
      </c>
      <c r="F62" s="158">
        <v>32726.769196192003</v>
      </c>
      <c r="G62" s="158">
        <v>-28712.783654878</v>
      </c>
      <c r="H62" s="158">
        <v>140594.52457520913</v>
      </c>
      <c r="I62" s="158">
        <v>742</v>
      </c>
      <c r="J62" s="158">
        <v>851658</v>
      </c>
      <c r="K62" s="158">
        <v>671.3737233189995</v>
      </c>
      <c r="L62" s="158">
        <v>156.50379836200227</v>
      </c>
      <c r="M62" s="158">
        <v>514.8699249569981</v>
      </c>
      <c r="N62" s="158">
        <v>140594.52457520913</v>
      </c>
    </row>
    <row r="63" spans="1:14" s="159" customFormat="1" ht="12">
      <c r="A63" s="152" t="s">
        <v>850</v>
      </c>
      <c r="B63" s="153" t="s">
        <v>851</v>
      </c>
      <c r="C63" s="158">
        <v>31</v>
      </c>
      <c r="D63" s="158">
        <v>107535</v>
      </c>
      <c r="E63" s="158">
        <v>489.0186014</v>
      </c>
      <c r="F63" s="158">
        <v>2665.4728133068024</v>
      </c>
      <c r="G63" s="158">
        <v>-2176.4542119068024</v>
      </c>
      <c r="H63" s="158">
        <v>4209.97686122907</v>
      </c>
      <c r="I63" s="158">
        <v>31</v>
      </c>
      <c r="J63" s="158">
        <v>107535</v>
      </c>
      <c r="K63" s="158">
        <v>45.73214870100003</v>
      </c>
      <c r="L63" s="158">
        <v>368.77825810999684</v>
      </c>
      <c r="M63" s="158">
        <v>-323.0461094089969</v>
      </c>
      <c r="N63" s="158">
        <v>4209.97686122907</v>
      </c>
    </row>
    <row r="64" spans="1:14" s="159" customFormat="1" ht="12">
      <c r="A64" s="152" t="s">
        <v>852</v>
      </c>
      <c r="B64" s="153" t="s">
        <v>853</v>
      </c>
      <c r="C64" s="158">
        <v>9</v>
      </c>
      <c r="D64" s="158">
        <v>89</v>
      </c>
      <c r="E64" s="158">
        <v>0</v>
      </c>
      <c r="F64" s="158">
        <v>314.722428131</v>
      </c>
      <c r="G64" s="158">
        <v>-314.722428131</v>
      </c>
      <c r="H64" s="158">
        <v>2391.3706024945245</v>
      </c>
      <c r="I64" s="158">
        <v>9</v>
      </c>
      <c r="J64" s="158">
        <v>89</v>
      </c>
      <c r="K64" s="158">
        <v>0</v>
      </c>
      <c r="L64" s="158">
        <v>0</v>
      </c>
      <c r="M64" s="158">
        <v>0</v>
      </c>
      <c r="N64" s="158">
        <v>2391.3706024945245</v>
      </c>
    </row>
    <row r="65" spans="1:14" s="159" customFormat="1" ht="12">
      <c r="A65" s="152" t="s">
        <v>854</v>
      </c>
      <c r="B65" s="153" t="s">
        <v>855</v>
      </c>
      <c r="C65" s="158">
        <v>33</v>
      </c>
      <c r="D65" s="158">
        <v>83390</v>
      </c>
      <c r="E65" s="158">
        <v>0</v>
      </c>
      <c r="F65" s="158">
        <v>2605.9309370270003</v>
      </c>
      <c r="G65" s="158">
        <v>-2605.9309370270003</v>
      </c>
      <c r="H65" s="158">
        <v>3426.8873431012225</v>
      </c>
      <c r="I65" s="158">
        <v>33</v>
      </c>
      <c r="J65" s="158">
        <v>83390</v>
      </c>
      <c r="K65" s="158">
        <v>0</v>
      </c>
      <c r="L65" s="158">
        <v>-4.5119999413145706E-05</v>
      </c>
      <c r="M65" s="158">
        <v>4.5119999413145706E-05</v>
      </c>
      <c r="N65" s="158">
        <v>3426.8873431012225</v>
      </c>
    </row>
    <row r="66" spans="1:14" s="159" customFormat="1" ht="12">
      <c r="A66" s="152"/>
      <c r="B66" s="153" t="s">
        <v>856</v>
      </c>
      <c r="C66" s="158">
        <v>815</v>
      </c>
      <c r="D66" s="158">
        <v>1042672</v>
      </c>
      <c r="E66" s="158">
        <v>4503.0041427139995</v>
      </c>
      <c r="F66" s="158">
        <v>38312.8953746568</v>
      </c>
      <c r="G66" s="158">
        <v>-33809.891231942805</v>
      </c>
      <c r="H66" s="158">
        <v>150622.75938203395</v>
      </c>
      <c r="I66" s="158">
        <v>815</v>
      </c>
      <c r="J66" s="158">
        <v>1042672</v>
      </c>
      <c r="K66" s="158">
        <v>717.105872019999</v>
      </c>
      <c r="L66" s="158">
        <v>525.2820113519992</v>
      </c>
      <c r="M66" s="158">
        <v>191.82386066799518</v>
      </c>
      <c r="N66" s="158">
        <v>150622.75938203395</v>
      </c>
    </row>
    <row r="67" spans="1:14" s="159" customFormat="1" ht="12">
      <c r="A67" s="152"/>
      <c r="B67" s="153"/>
      <c r="C67" s="158"/>
      <c r="D67" s="158"/>
      <c r="E67" s="158"/>
      <c r="F67" s="158"/>
      <c r="G67" s="158"/>
      <c r="H67" s="158"/>
      <c r="I67" s="158"/>
      <c r="J67" s="158"/>
      <c r="K67" s="158"/>
      <c r="L67" s="158"/>
      <c r="M67" s="158"/>
      <c r="N67" s="158"/>
    </row>
    <row r="68" spans="1:14" s="159" customFormat="1" ht="12">
      <c r="A68" s="152" t="s">
        <v>811</v>
      </c>
      <c r="B68" s="153" t="s">
        <v>812</v>
      </c>
      <c r="C68" s="158">
        <v>111</v>
      </c>
      <c r="D68" s="158">
        <v>1701373</v>
      </c>
      <c r="E68" s="158">
        <v>3.999999999999837E-05</v>
      </c>
      <c r="F68" s="158">
        <v>2190.423061815001</v>
      </c>
      <c r="G68" s="158">
        <v>-2190.4230218150005</v>
      </c>
      <c r="H68" s="158">
        <v>24453.84941413441</v>
      </c>
      <c r="I68" s="158">
        <v>111</v>
      </c>
      <c r="J68" s="158">
        <v>1701373</v>
      </c>
      <c r="K68" s="158">
        <v>0</v>
      </c>
      <c r="L68" s="158">
        <v>237.86921755000003</v>
      </c>
      <c r="M68" s="158">
        <v>-237.86921755000003</v>
      </c>
      <c r="N68" s="158">
        <v>24453.84941413441</v>
      </c>
    </row>
    <row r="69" spans="1:14" s="159" customFormat="1" ht="12">
      <c r="A69" s="152" t="s">
        <v>848</v>
      </c>
      <c r="B69" s="153" t="s">
        <v>822</v>
      </c>
      <c r="C69" s="158">
        <v>25</v>
      </c>
      <c r="D69" s="158">
        <v>470566</v>
      </c>
      <c r="E69" s="158">
        <v>0</v>
      </c>
      <c r="F69" s="158">
        <v>322.098207545</v>
      </c>
      <c r="G69" s="158">
        <v>-322.098207545</v>
      </c>
      <c r="H69" s="158">
        <v>3044.9470239677185</v>
      </c>
      <c r="I69" s="158">
        <v>25</v>
      </c>
      <c r="J69" s="158">
        <v>470566</v>
      </c>
      <c r="K69" s="158">
        <v>0</v>
      </c>
      <c r="L69" s="158">
        <v>11.721172904000014</v>
      </c>
      <c r="M69" s="158">
        <v>-11.721172904000014</v>
      </c>
      <c r="N69" s="158">
        <v>3044.9470239677185</v>
      </c>
    </row>
    <row r="70" spans="1:14" s="159" customFormat="1" ht="12">
      <c r="A70" s="152" t="s">
        <v>850</v>
      </c>
      <c r="B70" s="153" t="s">
        <v>239</v>
      </c>
      <c r="C70" s="158">
        <v>86</v>
      </c>
      <c r="D70" s="158">
        <v>1230807</v>
      </c>
      <c r="E70" s="158">
        <v>3.999999999999837E-05</v>
      </c>
      <c r="F70" s="158">
        <v>1868.3248542700007</v>
      </c>
      <c r="G70" s="158">
        <v>-1868.3248142700006</v>
      </c>
      <c r="H70" s="158">
        <v>21408.90239016669</v>
      </c>
      <c r="I70" s="158">
        <v>86</v>
      </c>
      <c r="J70" s="158">
        <v>1230807</v>
      </c>
      <c r="K70" s="158">
        <v>0</v>
      </c>
      <c r="L70" s="158">
        <v>226.14804464600002</v>
      </c>
      <c r="M70" s="158">
        <v>-226.14804464600002</v>
      </c>
      <c r="N70" s="158">
        <v>21408.90239016669</v>
      </c>
    </row>
    <row r="71" spans="1:14" s="159" customFormat="1" ht="12">
      <c r="A71" s="152"/>
      <c r="B71" s="153" t="s">
        <v>857</v>
      </c>
      <c r="C71" s="158">
        <v>111</v>
      </c>
      <c r="D71" s="158">
        <v>1701373</v>
      </c>
      <c r="E71" s="158">
        <v>3.999999999999837E-05</v>
      </c>
      <c r="F71" s="158">
        <v>2190.423061815001</v>
      </c>
      <c r="G71" s="158">
        <v>-2190.4230218150005</v>
      </c>
      <c r="H71" s="158">
        <v>24453.84941413441</v>
      </c>
      <c r="I71" s="158">
        <v>111</v>
      </c>
      <c r="J71" s="158">
        <v>1701373</v>
      </c>
      <c r="K71" s="158">
        <v>0</v>
      </c>
      <c r="L71" s="158">
        <v>237.86921755000026</v>
      </c>
      <c r="M71" s="158">
        <v>-237.86921755000003</v>
      </c>
      <c r="N71" s="158">
        <v>24453.84941413441</v>
      </c>
    </row>
    <row r="72" spans="1:14" s="159" customFormat="1" ht="12">
      <c r="A72" s="152"/>
      <c r="B72" s="153"/>
      <c r="C72" s="158"/>
      <c r="D72" s="158"/>
      <c r="E72" s="158"/>
      <c r="F72" s="158"/>
      <c r="G72" s="158"/>
      <c r="H72" s="158"/>
      <c r="I72" s="158"/>
      <c r="J72" s="158"/>
      <c r="K72" s="158"/>
      <c r="L72" s="158"/>
      <c r="M72" s="158"/>
      <c r="N72" s="158"/>
    </row>
    <row r="73" spans="1:14" s="159" customFormat="1" ht="12">
      <c r="A73" s="152" t="s">
        <v>824</v>
      </c>
      <c r="B73" s="153" t="s">
        <v>839</v>
      </c>
      <c r="C73" s="158">
        <v>0</v>
      </c>
      <c r="D73" s="158">
        <v>0</v>
      </c>
      <c r="E73" s="158">
        <v>0</v>
      </c>
      <c r="F73" s="158">
        <v>0</v>
      </c>
      <c r="G73" s="158">
        <v>0</v>
      </c>
      <c r="H73" s="158">
        <v>0</v>
      </c>
      <c r="I73" s="158">
        <v>0</v>
      </c>
      <c r="J73" s="158">
        <v>0</v>
      </c>
      <c r="K73" s="158">
        <v>0</v>
      </c>
      <c r="L73" s="158">
        <v>0</v>
      </c>
      <c r="M73" s="158">
        <v>0</v>
      </c>
      <c r="N73" s="158">
        <v>0</v>
      </c>
    </row>
    <row r="74" spans="1:14" s="159" customFormat="1" ht="12">
      <c r="A74" s="152"/>
      <c r="B74" s="153"/>
      <c r="C74" s="158"/>
      <c r="D74" s="158"/>
      <c r="E74" s="158"/>
      <c r="F74" s="158"/>
      <c r="G74" s="158"/>
      <c r="H74" s="158"/>
      <c r="I74" s="158"/>
      <c r="J74" s="158"/>
      <c r="K74" s="158"/>
      <c r="L74" s="158"/>
      <c r="M74" s="158"/>
      <c r="N74" s="158"/>
    </row>
    <row r="75" spans="1:14" s="159" customFormat="1" ht="12">
      <c r="A75" s="152"/>
      <c r="B75" s="153" t="s">
        <v>858</v>
      </c>
      <c r="C75" s="158">
        <v>926</v>
      </c>
      <c r="D75" s="158">
        <v>2744045</v>
      </c>
      <c r="E75" s="158">
        <v>4503.004182713999</v>
      </c>
      <c r="F75" s="158">
        <v>40503.3184364718</v>
      </c>
      <c r="G75" s="158">
        <v>-36000.31425375781</v>
      </c>
      <c r="H75" s="158">
        <v>175076.60879616835</v>
      </c>
      <c r="I75" s="158">
        <v>926</v>
      </c>
      <c r="J75" s="158">
        <v>2744045</v>
      </c>
      <c r="K75" s="158">
        <v>717.105872019999</v>
      </c>
      <c r="L75" s="158">
        <v>763.1512289020029</v>
      </c>
      <c r="M75" s="158">
        <v>-46.04535688200849</v>
      </c>
      <c r="N75" s="158">
        <v>175076.60879616835</v>
      </c>
    </row>
    <row r="76" spans="1:14" s="159" customFormat="1" ht="12">
      <c r="A76" s="152"/>
      <c r="B76" s="153"/>
      <c r="C76" s="158"/>
      <c r="D76" s="158"/>
      <c r="E76" s="158"/>
      <c r="F76" s="158"/>
      <c r="G76" s="158"/>
      <c r="H76" s="158"/>
      <c r="I76" s="158"/>
      <c r="J76" s="158"/>
      <c r="K76" s="158"/>
      <c r="L76" s="158"/>
      <c r="M76" s="158"/>
      <c r="N76" s="158"/>
    </row>
    <row r="77" spans="1:14" s="162" customFormat="1" ht="12">
      <c r="A77" s="148" t="s">
        <v>859</v>
      </c>
      <c r="B77" s="150" t="s">
        <v>860</v>
      </c>
      <c r="C77" s="161"/>
      <c r="D77" s="161"/>
      <c r="E77" s="161"/>
      <c r="F77" s="161"/>
      <c r="G77" s="161"/>
      <c r="H77" s="161"/>
      <c r="I77" s="161"/>
      <c r="J77" s="161"/>
      <c r="K77" s="161"/>
      <c r="L77" s="161"/>
      <c r="M77" s="161"/>
      <c r="N77" s="161"/>
    </row>
    <row r="78" spans="1:14" s="159" customFormat="1" ht="12">
      <c r="A78" s="152" t="s">
        <v>792</v>
      </c>
      <c r="B78" s="153" t="s">
        <v>793</v>
      </c>
      <c r="C78" s="158">
        <v>23</v>
      </c>
      <c r="D78" s="158">
        <v>3888</v>
      </c>
      <c r="E78" s="158">
        <v>9.047738238000004</v>
      </c>
      <c r="F78" s="158">
        <v>1714.7554145029999</v>
      </c>
      <c r="G78" s="158">
        <v>-1705.707676265</v>
      </c>
      <c r="H78" s="158">
        <v>392.64872913278566</v>
      </c>
      <c r="I78" s="158">
        <v>23</v>
      </c>
      <c r="J78" s="158">
        <v>3888</v>
      </c>
      <c r="K78" s="158">
        <v>0.04081119599999994</v>
      </c>
      <c r="L78" s="158">
        <v>21.984863484000016</v>
      </c>
      <c r="M78" s="158">
        <v>-21.944052287999966</v>
      </c>
      <c r="N78" s="158">
        <v>392.64872913278566</v>
      </c>
    </row>
    <row r="79" spans="1:14" s="159" customFormat="1" ht="12">
      <c r="A79" s="152"/>
      <c r="B79" s="153"/>
      <c r="C79" s="158"/>
      <c r="D79" s="158"/>
      <c r="E79" s="158"/>
      <c r="F79" s="158"/>
      <c r="G79" s="158"/>
      <c r="H79" s="158"/>
      <c r="I79" s="158"/>
      <c r="J79" s="158"/>
      <c r="K79" s="158"/>
      <c r="L79" s="158"/>
      <c r="M79" s="158"/>
      <c r="N79" s="158"/>
    </row>
    <row r="80" spans="1:14" s="159" customFormat="1" ht="12.75">
      <c r="A80" s="152" t="s">
        <v>811</v>
      </c>
      <c r="B80" s="163" t="s">
        <v>812</v>
      </c>
      <c r="C80" s="158">
        <v>0</v>
      </c>
      <c r="D80" s="158">
        <v>0</v>
      </c>
      <c r="E80" s="158">
        <v>0</v>
      </c>
      <c r="F80" s="158">
        <v>0</v>
      </c>
      <c r="G80" s="158">
        <v>0</v>
      </c>
      <c r="H80" s="158">
        <v>0</v>
      </c>
      <c r="I80" s="158">
        <v>0</v>
      </c>
      <c r="J80" s="158">
        <v>0</v>
      </c>
      <c r="K80" s="158">
        <v>0</v>
      </c>
      <c r="L80" s="158">
        <v>0</v>
      </c>
      <c r="M80" s="158">
        <v>0</v>
      </c>
      <c r="N80" s="158">
        <v>0</v>
      </c>
    </row>
    <row r="81" spans="1:14" s="159" customFormat="1" ht="12">
      <c r="A81" s="152"/>
      <c r="B81" s="153"/>
      <c r="C81" s="158"/>
      <c r="D81" s="158"/>
      <c r="E81" s="158"/>
      <c r="F81" s="158"/>
      <c r="G81" s="158"/>
      <c r="H81" s="158"/>
      <c r="I81" s="158"/>
      <c r="J81" s="158"/>
      <c r="K81" s="158"/>
      <c r="L81" s="158"/>
      <c r="M81" s="158"/>
      <c r="N81" s="158"/>
    </row>
    <row r="82" spans="1:14" s="159" customFormat="1" ht="12">
      <c r="A82" s="152" t="s">
        <v>824</v>
      </c>
      <c r="B82" s="153" t="s">
        <v>839</v>
      </c>
      <c r="C82" s="158">
        <v>0</v>
      </c>
      <c r="D82" s="158">
        <v>0</v>
      </c>
      <c r="E82" s="158">
        <v>0</v>
      </c>
      <c r="F82" s="158">
        <v>0</v>
      </c>
      <c r="G82" s="158">
        <v>0</v>
      </c>
      <c r="H82" s="158">
        <v>0</v>
      </c>
      <c r="I82" s="158">
        <v>0</v>
      </c>
      <c r="J82" s="158">
        <v>0</v>
      </c>
      <c r="K82" s="158">
        <v>0</v>
      </c>
      <c r="L82" s="158">
        <v>0</v>
      </c>
      <c r="M82" s="158">
        <v>0</v>
      </c>
      <c r="N82" s="158">
        <v>0</v>
      </c>
    </row>
    <row r="83" spans="1:14" s="159" customFormat="1" ht="12">
      <c r="A83" s="152"/>
      <c r="B83" s="153"/>
      <c r="C83" s="158"/>
      <c r="D83" s="158"/>
      <c r="E83" s="158"/>
      <c r="F83" s="158"/>
      <c r="G83" s="158"/>
      <c r="H83" s="158"/>
      <c r="I83" s="158"/>
      <c r="J83" s="158"/>
      <c r="K83" s="158"/>
      <c r="L83" s="158"/>
      <c r="M83" s="158"/>
      <c r="N83" s="158"/>
    </row>
    <row r="84" spans="1:14" s="159" customFormat="1" ht="12">
      <c r="A84" s="152"/>
      <c r="B84" s="153" t="s">
        <v>861</v>
      </c>
      <c r="C84" s="158">
        <v>23</v>
      </c>
      <c r="D84" s="158">
        <v>3888</v>
      </c>
      <c r="E84" s="158">
        <v>9.047738238000004</v>
      </c>
      <c r="F84" s="158">
        <v>1714.7554145029999</v>
      </c>
      <c r="G84" s="158">
        <v>-1705.707676265</v>
      </c>
      <c r="H84" s="158">
        <v>392.64872913278566</v>
      </c>
      <c r="I84" s="158">
        <v>23</v>
      </c>
      <c r="J84" s="158">
        <v>3888</v>
      </c>
      <c r="K84" s="158">
        <v>0.04081119599999994</v>
      </c>
      <c r="L84" s="158">
        <v>21.984863484000016</v>
      </c>
      <c r="M84" s="158">
        <v>-21.944052287999966</v>
      </c>
      <c r="N84" s="158">
        <v>392.64872913278566</v>
      </c>
    </row>
    <row r="85" spans="1:14" s="159" customFormat="1" ht="12">
      <c r="A85" s="152"/>
      <c r="B85" s="153"/>
      <c r="C85" s="158"/>
      <c r="D85" s="158"/>
      <c r="E85" s="158"/>
      <c r="F85" s="158"/>
      <c r="G85" s="158"/>
      <c r="H85" s="158"/>
      <c r="I85" s="158"/>
      <c r="J85" s="158"/>
      <c r="K85" s="158"/>
      <c r="L85" s="158"/>
      <c r="M85" s="158"/>
      <c r="N85" s="158"/>
    </row>
    <row r="86" spans="1:14" s="162" customFormat="1" ht="36">
      <c r="A86" s="164" t="s">
        <v>862</v>
      </c>
      <c r="B86" s="164" t="s">
        <v>862</v>
      </c>
      <c r="C86" s="158">
        <v>1916</v>
      </c>
      <c r="D86" s="158">
        <v>89746051</v>
      </c>
      <c r="E86" s="158">
        <v>18813457.7739545</v>
      </c>
      <c r="F86" s="158">
        <v>18726156.947974935</v>
      </c>
      <c r="G86" s="158">
        <v>87300.8259795628</v>
      </c>
      <c r="H86" s="158">
        <v>2226202.8651358737</v>
      </c>
      <c r="I86" s="161">
        <v>1916</v>
      </c>
      <c r="J86" s="161">
        <v>89746051</v>
      </c>
      <c r="K86" s="161">
        <v>1312135.5584307574</v>
      </c>
      <c r="L86" s="161">
        <v>1524872.715425171</v>
      </c>
      <c r="M86" s="161">
        <v>-212737.1571944072</v>
      </c>
      <c r="N86" s="161">
        <v>2226202.8651358737</v>
      </c>
    </row>
    <row r="87" spans="1:14" s="159" customFormat="1" ht="12">
      <c r="A87" s="152"/>
      <c r="B87" s="153"/>
      <c r="C87" s="158"/>
      <c r="D87" s="158"/>
      <c r="E87" s="158"/>
      <c r="F87" s="158"/>
      <c r="G87" s="158"/>
      <c r="H87" s="158"/>
      <c r="I87" s="158"/>
      <c r="J87" s="158"/>
      <c r="K87" s="158"/>
      <c r="L87" s="158"/>
      <c r="M87" s="158"/>
      <c r="N87" s="158"/>
    </row>
    <row r="88" spans="1:14" s="159" customFormat="1" ht="12">
      <c r="A88" s="152"/>
      <c r="B88" s="153" t="s">
        <v>863</v>
      </c>
      <c r="C88" s="158">
        <v>46</v>
      </c>
      <c r="D88" s="158">
        <v>637072</v>
      </c>
      <c r="E88" s="158">
        <v>10813.35154536839</v>
      </c>
      <c r="F88" s="158">
        <v>1930.1320254151196</v>
      </c>
      <c r="G88" s="158">
        <v>8883.21951995327</v>
      </c>
      <c r="H88" s="158">
        <v>12257.11304643228</v>
      </c>
      <c r="I88" s="158">
        <v>46</v>
      </c>
      <c r="J88" s="158">
        <v>637072</v>
      </c>
      <c r="K88" s="158">
        <v>1091.650112928999</v>
      </c>
      <c r="L88" s="158">
        <v>531.6745773887901</v>
      </c>
      <c r="M88" s="158">
        <v>559.9755355402103</v>
      </c>
      <c r="N88" s="158">
        <v>12257.11304643228</v>
      </c>
    </row>
    <row r="90" spans="1:2" ht="12.75">
      <c r="A90" s="635" t="s">
        <v>85</v>
      </c>
      <c r="B90" s="635"/>
    </row>
    <row r="91" spans="3:8" ht="12.75">
      <c r="C91" s="195"/>
      <c r="H91" s="195"/>
    </row>
    <row r="92" ht="12.75">
      <c r="C92" s="195"/>
    </row>
    <row r="93" ht="12.75">
      <c r="C93" s="195"/>
    </row>
    <row r="94" ht="12.75">
      <c r="C94" s="195"/>
    </row>
    <row r="95" ht="12.75">
      <c r="C95" s="195"/>
    </row>
    <row r="96" ht="12.75">
      <c r="C96" s="195"/>
    </row>
  </sheetData>
  <sheetProtection/>
  <mergeCells count="5">
    <mergeCell ref="A2:A3"/>
    <mergeCell ref="B2:B3"/>
    <mergeCell ref="C2:H2"/>
    <mergeCell ref="I2:N2"/>
    <mergeCell ref="A90:B90"/>
  </mergeCells>
  <printOptions/>
  <pageMargins left="0.7" right="0.7" top="0.75" bottom="0.75" header="0.3" footer="0.3"/>
  <pageSetup horizontalDpi="300" verticalDpi="300" orientation="portrait" r:id="rId1"/>
</worksheet>
</file>

<file path=xl/worksheets/sheet5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G10" sqref="G10"/>
    </sheetView>
  </sheetViews>
  <sheetFormatPr defaultColWidth="9.140625" defaultRowHeight="12.75"/>
  <cols>
    <col min="1" max="1" width="11.57421875" style="0" bestFit="1" customWidth="1"/>
    <col min="2" max="7" width="12.140625" style="0" bestFit="1" customWidth="1"/>
    <col min="8" max="8" width="15.00390625" style="0" bestFit="1" customWidth="1"/>
    <col min="9" max="9" width="9.7109375" style="0" bestFit="1" customWidth="1"/>
    <col min="10" max="10" width="19.421875" style="0" bestFit="1" customWidth="1"/>
  </cols>
  <sheetData>
    <row r="1" spans="1:9" ht="15.75" customHeight="1">
      <c r="A1" s="637" t="s">
        <v>889</v>
      </c>
      <c r="B1" s="637"/>
      <c r="C1" s="637"/>
      <c r="D1" s="637"/>
      <c r="E1" s="637"/>
      <c r="F1" s="637"/>
      <c r="G1" s="637"/>
      <c r="H1" s="637"/>
      <c r="I1" s="637"/>
    </row>
    <row r="2" spans="1:10" s="479" customFormat="1" ht="18.75" customHeight="1">
      <c r="A2" s="638" t="s">
        <v>599</v>
      </c>
      <c r="B2" s="639" t="s">
        <v>75</v>
      </c>
      <c r="C2" s="639"/>
      <c r="D2" s="639"/>
      <c r="E2" s="639" t="s">
        <v>123</v>
      </c>
      <c r="F2" s="639"/>
      <c r="G2" s="639"/>
      <c r="H2" s="639" t="s">
        <v>99</v>
      </c>
      <c r="I2" s="639"/>
      <c r="J2" s="639"/>
    </row>
    <row r="3" spans="1:10" s="479" customFormat="1" ht="34.5" customHeight="1">
      <c r="A3" s="638"/>
      <c r="B3" s="478" t="s">
        <v>600</v>
      </c>
      <c r="C3" s="478" t="s">
        <v>601</v>
      </c>
      <c r="D3" s="478" t="s">
        <v>602</v>
      </c>
      <c r="E3" s="478" t="s">
        <v>600</v>
      </c>
      <c r="F3" s="478" t="s">
        <v>601</v>
      </c>
      <c r="G3" s="478" t="s">
        <v>602</v>
      </c>
      <c r="H3" s="478" t="s">
        <v>600</v>
      </c>
      <c r="I3" s="478" t="s">
        <v>601</v>
      </c>
      <c r="J3" s="478" t="s">
        <v>603</v>
      </c>
    </row>
    <row r="4" spans="1:10" s="479" customFormat="1" ht="22.5" customHeight="1">
      <c r="A4" s="480" t="s">
        <v>28</v>
      </c>
      <c r="B4" s="481">
        <v>708991.25</v>
      </c>
      <c r="C4" s="481">
        <v>621112.49</v>
      </c>
      <c r="D4" s="482">
        <v>87878.76</v>
      </c>
      <c r="E4" s="481">
        <v>2267415.52</v>
      </c>
      <c r="F4" s="481">
        <v>1877490.31</v>
      </c>
      <c r="G4" s="481">
        <v>389925.21</v>
      </c>
      <c r="H4" s="481">
        <v>2976406.77</v>
      </c>
      <c r="I4" s="481">
        <v>2498602.8</v>
      </c>
      <c r="J4" s="481">
        <v>477803.97</v>
      </c>
    </row>
    <row r="5" spans="1:10" s="479" customFormat="1" ht="22.5" customHeight="1">
      <c r="A5" s="480" t="s">
        <v>29</v>
      </c>
      <c r="B5" s="481">
        <f>SUM(B6:B17)</f>
        <v>806744.43</v>
      </c>
      <c r="C5" s="481">
        <f aca="true" t="shared" si="0" ref="C5:J5">SUM(C6:C17)</f>
        <v>715141.68</v>
      </c>
      <c r="D5" s="482">
        <f t="shared" si="0"/>
        <v>91602.75</v>
      </c>
      <c r="E5" s="481">
        <f t="shared" si="0"/>
        <v>2263316.96</v>
      </c>
      <c r="F5" s="481">
        <f t="shared" si="0"/>
        <v>1844703.3000000003</v>
      </c>
      <c r="G5" s="481">
        <f t="shared" si="0"/>
        <v>418613.66000000003</v>
      </c>
      <c r="H5" s="481">
        <f t="shared" si="0"/>
        <v>3070061.3899999997</v>
      </c>
      <c r="I5" s="481">
        <f t="shared" si="0"/>
        <v>2559844.98</v>
      </c>
      <c r="J5" s="481">
        <f t="shared" si="0"/>
        <v>510216.41000000003</v>
      </c>
    </row>
    <row r="6" spans="1:10" s="479" customFormat="1" ht="22.5" customHeight="1">
      <c r="A6" s="480" t="s">
        <v>105</v>
      </c>
      <c r="B6" s="482">
        <v>46931.89</v>
      </c>
      <c r="C6" s="482">
        <v>51531.55</v>
      </c>
      <c r="D6" s="482">
        <v>-4599.66</v>
      </c>
      <c r="E6" s="481">
        <v>226460.99</v>
      </c>
      <c r="F6" s="481">
        <v>175640.89</v>
      </c>
      <c r="G6" s="482">
        <v>50820.1</v>
      </c>
      <c r="H6" s="481">
        <f>B6+E6</f>
        <v>273392.88</v>
      </c>
      <c r="I6" s="481">
        <f>C6+F6</f>
        <v>227172.44</v>
      </c>
      <c r="J6" s="482">
        <f>D6+G6</f>
        <v>46220.44</v>
      </c>
    </row>
    <row r="7" spans="1:10" s="479" customFormat="1" ht="22.5" customHeight="1">
      <c r="A7" s="480" t="s">
        <v>106</v>
      </c>
      <c r="B7" s="482">
        <v>61422.22</v>
      </c>
      <c r="C7" s="482">
        <v>56258.5</v>
      </c>
      <c r="D7" s="482">
        <v>5163.72</v>
      </c>
      <c r="E7" s="481">
        <v>242203.47</v>
      </c>
      <c r="F7" s="481">
        <v>210863.47</v>
      </c>
      <c r="G7" s="482">
        <v>31340</v>
      </c>
      <c r="H7" s="481">
        <f aca="true" t="shared" si="1" ref="H7:J17">B7+E7</f>
        <v>303625.69</v>
      </c>
      <c r="I7" s="481">
        <f t="shared" si="1"/>
        <v>267121.97</v>
      </c>
      <c r="J7" s="482">
        <f t="shared" si="1"/>
        <v>36503.72</v>
      </c>
    </row>
    <row r="8" spans="1:10" s="479" customFormat="1" ht="22.5" customHeight="1">
      <c r="A8" s="480" t="s">
        <v>107</v>
      </c>
      <c r="B8" s="482">
        <v>47004.72</v>
      </c>
      <c r="C8" s="482">
        <v>40772.52</v>
      </c>
      <c r="D8" s="482">
        <v>6232.2</v>
      </c>
      <c r="E8" s="481">
        <v>193686.07</v>
      </c>
      <c r="F8" s="481">
        <v>150115.54</v>
      </c>
      <c r="G8" s="482">
        <v>43570.53</v>
      </c>
      <c r="H8" s="481">
        <f t="shared" si="1"/>
        <v>240690.79</v>
      </c>
      <c r="I8" s="481">
        <f t="shared" si="1"/>
        <v>190888.06</v>
      </c>
      <c r="J8" s="482">
        <f t="shared" si="1"/>
        <v>49802.729999999996</v>
      </c>
    </row>
    <row r="9" spans="1:10" s="479" customFormat="1" ht="23.25" customHeight="1">
      <c r="A9" s="480" t="s">
        <v>108</v>
      </c>
      <c r="B9" s="482">
        <v>69200.37</v>
      </c>
      <c r="C9" s="482">
        <v>54116.38</v>
      </c>
      <c r="D9" s="482">
        <v>15083.99</v>
      </c>
      <c r="E9" s="481">
        <v>205007.49</v>
      </c>
      <c r="F9" s="481">
        <v>152208.79</v>
      </c>
      <c r="G9" s="482">
        <v>52798.7</v>
      </c>
      <c r="H9" s="481">
        <f t="shared" si="1"/>
        <v>274207.86</v>
      </c>
      <c r="I9" s="481">
        <f t="shared" si="1"/>
        <v>206325.17</v>
      </c>
      <c r="J9" s="482">
        <f t="shared" si="1"/>
        <v>67882.69</v>
      </c>
    </row>
    <row r="10" spans="1:10" s="479" customFormat="1" ht="22.5" customHeight="1">
      <c r="A10" s="480" t="s">
        <v>109</v>
      </c>
      <c r="B10" s="482">
        <v>71524.27</v>
      </c>
      <c r="C10" s="482">
        <v>54100.47</v>
      </c>
      <c r="D10" s="482">
        <v>17423.8</v>
      </c>
      <c r="E10" s="481">
        <v>173643.46</v>
      </c>
      <c r="F10" s="481">
        <v>123552.88</v>
      </c>
      <c r="G10" s="482">
        <v>50090.58</v>
      </c>
      <c r="H10" s="481">
        <f t="shared" si="1"/>
        <v>245167.72999999998</v>
      </c>
      <c r="I10" s="481">
        <f t="shared" si="1"/>
        <v>177653.35</v>
      </c>
      <c r="J10" s="482">
        <f t="shared" si="1"/>
        <v>67514.38</v>
      </c>
    </row>
    <row r="11" spans="1:10" s="479" customFormat="1" ht="22.5" customHeight="1">
      <c r="A11" s="480" t="s">
        <v>110</v>
      </c>
      <c r="B11" s="482">
        <v>63582.16</v>
      </c>
      <c r="C11" s="482">
        <v>52681.07</v>
      </c>
      <c r="D11" s="482">
        <v>10901.09</v>
      </c>
      <c r="E11" s="481">
        <v>180081.51</v>
      </c>
      <c r="F11" s="481">
        <v>151218.72</v>
      </c>
      <c r="G11" s="482">
        <v>28862.79</v>
      </c>
      <c r="H11" s="481">
        <f t="shared" si="1"/>
        <v>243663.67</v>
      </c>
      <c r="I11" s="481">
        <f t="shared" si="1"/>
        <v>203899.79</v>
      </c>
      <c r="J11" s="482">
        <f t="shared" si="1"/>
        <v>39763.880000000005</v>
      </c>
    </row>
    <row r="12" spans="1:10" s="479" customFormat="1" ht="22.5" customHeight="1">
      <c r="A12" s="480" t="s">
        <v>111</v>
      </c>
      <c r="B12" s="482">
        <v>63571.19</v>
      </c>
      <c r="C12" s="482">
        <v>60184.74</v>
      </c>
      <c r="D12" s="482">
        <v>3386.45</v>
      </c>
      <c r="E12" s="481">
        <v>129283.91</v>
      </c>
      <c r="F12" s="482">
        <v>86989.78</v>
      </c>
      <c r="G12" s="482">
        <v>42294.13</v>
      </c>
      <c r="H12" s="481">
        <f t="shared" si="1"/>
        <v>192855.1</v>
      </c>
      <c r="I12" s="481">
        <f t="shared" si="1"/>
        <v>147174.52</v>
      </c>
      <c r="J12" s="482">
        <f t="shared" si="1"/>
        <v>45680.579999999994</v>
      </c>
    </row>
    <row r="13" spans="1:10" s="479" customFormat="1" ht="22.5" customHeight="1">
      <c r="A13" s="480" t="s">
        <v>112</v>
      </c>
      <c r="B13" s="482">
        <v>60667.26</v>
      </c>
      <c r="C13" s="482">
        <v>65764.7</v>
      </c>
      <c r="D13" s="482">
        <v>-5097.44</v>
      </c>
      <c r="E13" s="481">
        <v>174114.17</v>
      </c>
      <c r="F13" s="481">
        <v>133099.61</v>
      </c>
      <c r="G13" s="482">
        <v>41014.56</v>
      </c>
      <c r="H13" s="481">
        <f t="shared" si="1"/>
        <v>234781.43000000002</v>
      </c>
      <c r="I13" s="481">
        <f t="shared" si="1"/>
        <v>198864.31</v>
      </c>
      <c r="J13" s="482">
        <f t="shared" si="1"/>
        <v>35917.119999999995</v>
      </c>
    </row>
    <row r="14" spans="1:10" s="479" customFormat="1" ht="22.5" customHeight="1">
      <c r="A14" s="480" t="s">
        <v>115</v>
      </c>
      <c r="B14" s="482">
        <v>49747.86</v>
      </c>
      <c r="C14" s="482">
        <v>47942.82</v>
      </c>
      <c r="D14" s="482">
        <v>1805.04</v>
      </c>
      <c r="E14" s="481">
        <v>163579.06</v>
      </c>
      <c r="F14" s="481">
        <v>118086.55</v>
      </c>
      <c r="G14" s="482">
        <v>45492.51</v>
      </c>
      <c r="H14" s="481">
        <f t="shared" si="1"/>
        <v>213326.91999999998</v>
      </c>
      <c r="I14" s="481">
        <f t="shared" si="1"/>
        <v>166029.37</v>
      </c>
      <c r="J14" s="482">
        <f t="shared" si="1"/>
        <v>47297.55</v>
      </c>
    </row>
    <row r="15" spans="1:10" s="479" customFormat="1" ht="22.5" customHeight="1">
      <c r="A15" s="480" t="s">
        <v>116</v>
      </c>
      <c r="B15" s="482">
        <v>75721.95</v>
      </c>
      <c r="C15" s="482">
        <v>74337.57</v>
      </c>
      <c r="D15" s="482">
        <v>1384.38</v>
      </c>
      <c r="E15" s="481">
        <v>188475.56</v>
      </c>
      <c r="F15" s="481">
        <v>156282.3</v>
      </c>
      <c r="G15" s="482">
        <v>32193.26</v>
      </c>
      <c r="H15" s="481">
        <f t="shared" si="1"/>
        <v>264197.51</v>
      </c>
      <c r="I15" s="481">
        <f t="shared" si="1"/>
        <v>230619.87</v>
      </c>
      <c r="J15" s="482">
        <f t="shared" si="1"/>
        <v>33577.64</v>
      </c>
    </row>
    <row r="16" spans="1:10" s="479" customFormat="1" ht="22.5" customHeight="1">
      <c r="A16" s="480" t="s">
        <v>114</v>
      </c>
      <c r="B16" s="482">
        <v>73325.29</v>
      </c>
      <c r="C16" s="482">
        <v>63462.07</v>
      </c>
      <c r="D16" s="482">
        <v>9863.22</v>
      </c>
      <c r="E16" s="481">
        <v>177636.47</v>
      </c>
      <c r="F16" s="481">
        <v>159609.74</v>
      </c>
      <c r="G16" s="482">
        <v>18026.73</v>
      </c>
      <c r="H16" s="481">
        <f t="shared" si="1"/>
        <v>250961.76</v>
      </c>
      <c r="I16" s="481">
        <f t="shared" si="1"/>
        <v>223071.81</v>
      </c>
      <c r="J16" s="482">
        <f t="shared" si="1"/>
        <v>27889.949999999997</v>
      </c>
    </row>
    <row r="17" spans="1:10" s="479" customFormat="1" ht="22.5" customHeight="1">
      <c r="A17" s="480" t="s">
        <v>113</v>
      </c>
      <c r="B17" s="481">
        <v>124045.25</v>
      </c>
      <c r="C17" s="482">
        <v>93989.29</v>
      </c>
      <c r="D17" s="482">
        <v>30055.96</v>
      </c>
      <c r="E17" s="481">
        <v>209144.8</v>
      </c>
      <c r="F17" s="481">
        <v>227035.03</v>
      </c>
      <c r="G17" s="482">
        <v>-17890.23</v>
      </c>
      <c r="H17" s="481">
        <f t="shared" si="1"/>
        <v>333190.05</v>
      </c>
      <c r="I17" s="481">
        <f t="shared" si="1"/>
        <v>321024.32</v>
      </c>
      <c r="J17" s="482">
        <f t="shared" si="1"/>
        <v>12165.73</v>
      </c>
    </row>
    <row r="18" spans="1:7" s="479" customFormat="1" ht="18.75" customHeight="1">
      <c r="A18" s="636" t="s">
        <v>734</v>
      </c>
      <c r="B18" s="636"/>
      <c r="C18" s="636"/>
      <c r="D18" s="636"/>
      <c r="E18" s="636"/>
      <c r="F18" s="636"/>
      <c r="G18" s="636"/>
    </row>
    <row r="19" spans="1:7" s="479" customFormat="1" ht="18" customHeight="1">
      <c r="A19" s="636" t="s">
        <v>130</v>
      </c>
      <c r="B19" s="636"/>
      <c r="C19" s="636"/>
      <c r="D19" s="636"/>
      <c r="E19" s="636"/>
      <c r="F19" s="636"/>
      <c r="G19" s="636"/>
    </row>
    <row r="20" s="479" customFormat="1" ht="27.75" customHeight="1"/>
  </sheetData>
  <sheetProtection/>
  <mergeCells count="7">
    <mergeCell ref="A19:G19"/>
    <mergeCell ref="A1:I1"/>
    <mergeCell ref="A2:A3"/>
    <mergeCell ref="B2:D2"/>
    <mergeCell ref="E2:G2"/>
    <mergeCell ref="H2:J2"/>
    <mergeCell ref="A18:G18"/>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I14" sqref="I14"/>
    </sheetView>
  </sheetViews>
  <sheetFormatPr defaultColWidth="10.421875" defaultRowHeight="12.75"/>
  <cols>
    <col min="1" max="16384" width="10.421875" style="83" customWidth="1"/>
  </cols>
  <sheetData>
    <row r="1" spans="1:15" ht="17.25" customHeight="1">
      <c r="A1" s="520" t="s">
        <v>736</v>
      </c>
      <c r="B1" s="520"/>
      <c r="C1" s="520"/>
      <c r="D1" s="520"/>
      <c r="E1" s="520"/>
      <c r="F1" s="520"/>
      <c r="G1" s="520"/>
      <c r="H1" s="520"/>
      <c r="I1" s="520"/>
      <c r="J1" s="520"/>
      <c r="K1" s="520"/>
      <c r="L1" s="520"/>
      <c r="M1" s="520"/>
      <c r="N1" s="520"/>
      <c r="O1" s="520"/>
    </row>
    <row r="2" spans="1:17" ht="18" customHeight="1">
      <c r="A2" s="524" t="s">
        <v>96</v>
      </c>
      <c r="B2" s="525" t="s">
        <v>737</v>
      </c>
      <c r="C2" s="526"/>
      <c r="D2" s="521" t="s">
        <v>738</v>
      </c>
      <c r="E2" s="522"/>
      <c r="F2" s="522"/>
      <c r="G2" s="522"/>
      <c r="H2" s="522"/>
      <c r="I2" s="522"/>
      <c r="J2" s="522"/>
      <c r="K2" s="522"/>
      <c r="L2" s="522"/>
      <c r="M2" s="522"/>
      <c r="N2" s="522"/>
      <c r="O2" s="523"/>
      <c r="P2" s="512" t="s">
        <v>739</v>
      </c>
      <c r="Q2" s="512"/>
    </row>
    <row r="3" spans="1:17" s="85" customFormat="1" ht="15">
      <c r="A3" s="524"/>
      <c r="B3" s="527"/>
      <c r="C3" s="528"/>
      <c r="D3" s="513" t="s">
        <v>117</v>
      </c>
      <c r="E3" s="513"/>
      <c r="F3" s="513"/>
      <c r="G3" s="513"/>
      <c r="H3" s="513" t="s">
        <v>118</v>
      </c>
      <c r="I3" s="513"/>
      <c r="J3" s="513"/>
      <c r="K3" s="513"/>
      <c r="L3" s="513" t="s">
        <v>119</v>
      </c>
      <c r="M3" s="513"/>
      <c r="N3" s="513"/>
      <c r="O3" s="513"/>
      <c r="P3" s="514" t="s">
        <v>128</v>
      </c>
      <c r="Q3" s="515" t="s">
        <v>740</v>
      </c>
    </row>
    <row r="4" spans="1:17" s="85" customFormat="1" ht="15">
      <c r="A4" s="524"/>
      <c r="B4" s="529"/>
      <c r="C4" s="530"/>
      <c r="D4" s="516" t="s">
        <v>120</v>
      </c>
      <c r="E4" s="517"/>
      <c r="F4" s="516" t="s">
        <v>74</v>
      </c>
      <c r="G4" s="517"/>
      <c r="H4" s="516" t="s">
        <v>121</v>
      </c>
      <c r="I4" s="517"/>
      <c r="J4" s="516" t="s">
        <v>122</v>
      </c>
      <c r="K4" s="517"/>
      <c r="L4" s="516" t="s">
        <v>124</v>
      </c>
      <c r="M4" s="517"/>
      <c r="N4" s="516" t="s">
        <v>125</v>
      </c>
      <c r="O4" s="517"/>
      <c r="P4" s="514"/>
      <c r="Q4" s="515"/>
    </row>
    <row r="5" spans="1:17" s="85" customFormat="1" ht="30">
      <c r="A5" s="524"/>
      <c r="B5" s="84" t="s">
        <v>126</v>
      </c>
      <c r="C5" s="84" t="s">
        <v>741</v>
      </c>
      <c r="D5" s="84" t="s">
        <v>126</v>
      </c>
      <c r="E5" s="84" t="s">
        <v>741</v>
      </c>
      <c r="F5" s="84" t="s">
        <v>126</v>
      </c>
      <c r="G5" s="84" t="s">
        <v>741</v>
      </c>
      <c r="H5" s="84" t="s">
        <v>126</v>
      </c>
      <c r="I5" s="84" t="s">
        <v>741</v>
      </c>
      <c r="J5" s="84" t="s">
        <v>126</v>
      </c>
      <c r="K5" s="84" t="s">
        <v>741</v>
      </c>
      <c r="L5" s="84" t="s">
        <v>126</v>
      </c>
      <c r="M5" s="84" t="s">
        <v>741</v>
      </c>
      <c r="N5" s="84" t="s">
        <v>126</v>
      </c>
      <c r="O5" s="84" t="s">
        <v>741</v>
      </c>
      <c r="P5" s="514"/>
      <c r="Q5" s="515"/>
    </row>
    <row r="6" spans="1:17" s="92" customFormat="1" ht="15" customHeight="1">
      <c r="A6" s="86" t="s">
        <v>28</v>
      </c>
      <c r="B6" s="87">
        <v>158</v>
      </c>
      <c r="C6" s="87">
        <v>54914.19</v>
      </c>
      <c r="D6" s="88">
        <v>123</v>
      </c>
      <c r="E6" s="89">
        <v>16086.54</v>
      </c>
      <c r="F6" s="88">
        <v>10</v>
      </c>
      <c r="G6" s="89">
        <v>2148.65</v>
      </c>
      <c r="H6" s="88">
        <v>10</v>
      </c>
      <c r="I6" s="89">
        <v>2148.65</v>
      </c>
      <c r="J6" s="88">
        <v>123</v>
      </c>
      <c r="K6" s="89">
        <v>16086.54</v>
      </c>
      <c r="L6" s="88">
        <v>6</v>
      </c>
      <c r="M6" s="89">
        <v>512.57</v>
      </c>
      <c r="N6" s="88">
        <v>127</v>
      </c>
      <c r="O6" s="89">
        <v>17722.62</v>
      </c>
      <c r="P6" s="90">
        <v>25</v>
      </c>
      <c r="Q6" s="91">
        <v>36679</v>
      </c>
    </row>
    <row r="7" spans="1:18" s="94" customFormat="1" ht="15" customHeight="1">
      <c r="A7" s="86" t="s">
        <v>778</v>
      </c>
      <c r="B7" s="87">
        <f>SUM(B8:B28)</f>
        <v>109</v>
      </c>
      <c r="C7" s="87">
        <f>SUM(C8:C27)</f>
        <v>91366.10077260001</v>
      </c>
      <c r="D7" s="87">
        <f>SUM(D8:D28)</f>
        <v>60</v>
      </c>
      <c r="E7" s="87">
        <f>SUM(E8:E27)</f>
        <v>21322.873772599996</v>
      </c>
      <c r="F7" s="87">
        <f>SUM(F8:F28)</f>
        <v>15</v>
      </c>
      <c r="G7" s="87">
        <f>SUM(G8:G27)</f>
        <v>55059.206999999995</v>
      </c>
      <c r="H7" s="87">
        <f>SUM(H8:H28)</f>
        <v>17</v>
      </c>
      <c r="I7" s="87">
        <f>SUM(I8:I27)</f>
        <v>55096.4327837</v>
      </c>
      <c r="J7" s="87">
        <f>SUM(J8:J28)</f>
        <v>58</v>
      </c>
      <c r="K7" s="87">
        <f>SUM(K8:K27)</f>
        <v>21285.63</v>
      </c>
      <c r="L7" s="87">
        <f>SUM(L8:L28)</f>
        <v>2</v>
      </c>
      <c r="M7" s="87">
        <f>SUM(M8:M27)</f>
        <v>8.74</v>
      </c>
      <c r="N7" s="87">
        <f>SUM(N8:N28)</f>
        <v>73</v>
      </c>
      <c r="O7" s="87">
        <f>SUM(O8:O27)</f>
        <v>76385.0665563</v>
      </c>
      <c r="P7" s="87">
        <f>SUM(P8:P28)</f>
        <v>34</v>
      </c>
      <c r="Q7" s="87">
        <f>SUM(Q8:Q27)</f>
        <v>14984.02</v>
      </c>
      <c r="R7" s="93"/>
    </row>
    <row r="8" spans="1:17" s="85" customFormat="1" ht="13.5" customHeight="1">
      <c r="A8" s="95" t="s">
        <v>105</v>
      </c>
      <c r="B8" s="96">
        <f aca="true" t="shared" si="0" ref="B8:C19">D8+F8+P8</f>
        <v>15</v>
      </c>
      <c r="C8" s="96">
        <f t="shared" si="0"/>
        <v>30424</v>
      </c>
      <c r="D8" s="97">
        <v>8</v>
      </c>
      <c r="E8" s="98">
        <v>3220.95</v>
      </c>
      <c r="F8" s="97">
        <v>2</v>
      </c>
      <c r="G8" s="98">
        <v>25012</v>
      </c>
      <c r="H8" s="97">
        <v>2</v>
      </c>
      <c r="I8" s="98">
        <v>25012</v>
      </c>
      <c r="J8" s="97">
        <v>8</v>
      </c>
      <c r="K8" s="98">
        <v>3220.96</v>
      </c>
      <c r="L8" s="97">
        <v>0</v>
      </c>
      <c r="M8" s="97">
        <v>0</v>
      </c>
      <c r="N8" s="97">
        <v>10</v>
      </c>
      <c r="O8" s="98">
        <v>28232.96</v>
      </c>
      <c r="P8" s="99">
        <v>5</v>
      </c>
      <c r="Q8" s="99">
        <v>2191.05</v>
      </c>
    </row>
    <row r="9" spans="1:17" s="85" customFormat="1" ht="13.5" customHeight="1">
      <c r="A9" s="95">
        <v>43586</v>
      </c>
      <c r="B9" s="96">
        <f t="shared" si="0"/>
        <v>11</v>
      </c>
      <c r="C9" s="96">
        <f t="shared" si="0"/>
        <v>25526.72</v>
      </c>
      <c r="D9" s="97">
        <v>5</v>
      </c>
      <c r="E9" s="98">
        <v>105.83</v>
      </c>
      <c r="F9" s="97">
        <v>2</v>
      </c>
      <c r="G9" s="98">
        <v>24372.46</v>
      </c>
      <c r="H9" s="97">
        <v>2</v>
      </c>
      <c r="I9" s="98">
        <v>24372.46</v>
      </c>
      <c r="J9" s="97">
        <v>5</v>
      </c>
      <c r="K9" s="98">
        <v>105.83</v>
      </c>
      <c r="L9" s="97">
        <v>0</v>
      </c>
      <c r="M9" s="97">
        <v>0</v>
      </c>
      <c r="N9" s="97">
        <v>7</v>
      </c>
      <c r="O9" s="98">
        <v>24478.29</v>
      </c>
      <c r="P9" s="99">
        <v>4</v>
      </c>
      <c r="Q9" s="99">
        <v>1048.43</v>
      </c>
    </row>
    <row r="10" spans="1:17" s="85" customFormat="1" ht="13.5" customHeight="1">
      <c r="A10" s="95">
        <v>43617</v>
      </c>
      <c r="B10" s="96">
        <f t="shared" si="0"/>
        <v>10</v>
      </c>
      <c r="C10" s="96">
        <f t="shared" si="0"/>
        <v>1494.1407726</v>
      </c>
      <c r="D10" s="97">
        <v>7</v>
      </c>
      <c r="E10" s="98">
        <v>547.7137726</v>
      </c>
      <c r="F10" s="97">
        <v>1</v>
      </c>
      <c r="G10" s="98">
        <v>9.967</v>
      </c>
      <c r="H10" s="97">
        <v>2</v>
      </c>
      <c r="I10" s="98">
        <v>21.7127837</v>
      </c>
      <c r="J10" s="97">
        <v>6</v>
      </c>
      <c r="K10" s="98">
        <v>535.97</v>
      </c>
      <c r="L10" s="97">
        <v>0</v>
      </c>
      <c r="M10" s="97">
        <v>0</v>
      </c>
      <c r="N10" s="97">
        <f>D10+F10</f>
        <v>8</v>
      </c>
      <c r="O10" s="98">
        <f>E10+I10</f>
        <v>569.4265563</v>
      </c>
      <c r="P10" s="99">
        <v>2</v>
      </c>
      <c r="Q10" s="99">
        <v>936.46</v>
      </c>
    </row>
    <row r="11" spans="1:17" s="85" customFormat="1" ht="13.5" customHeight="1">
      <c r="A11" s="95">
        <v>43647</v>
      </c>
      <c r="B11" s="96">
        <f t="shared" si="0"/>
        <v>8</v>
      </c>
      <c r="C11" s="96">
        <f t="shared" si="0"/>
        <v>2023.3799999999999</v>
      </c>
      <c r="D11" s="97">
        <v>5</v>
      </c>
      <c r="E11" s="98">
        <v>499.58</v>
      </c>
      <c r="F11" s="97">
        <v>3</v>
      </c>
      <c r="G11" s="98">
        <v>1523.8</v>
      </c>
      <c r="H11" s="97">
        <v>3</v>
      </c>
      <c r="I11" s="98">
        <v>1523.79</v>
      </c>
      <c r="J11" s="97">
        <v>5</v>
      </c>
      <c r="K11" s="98">
        <v>499.57</v>
      </c>
      <c r="L11" s="97">
        <v>0</v>
      </c>
      <c r="M11" s="97">
        <v>0</v>
      </c>
      <c r="N11" s="97">
        <v>8</v>
      </c>
      <c r="O11" s="98">
        <v>2023.36</v>
      </c>
      <c r="P11" s="99">
        <v>0</v>
      </c>
      <c r="Q11" s="99">
        <v>0</v>
      </c>
    </row>
    <row r="12" spans="1:17" s="85" customFormat="1" ht="13.5" customHeight="1">
      <c r="A12" s="95">
        <v>43679</v>
      </c>
      <c r="B12" s="96">
        <f t="shared" si="0"/>
        <v>10</v>
      </c>
      <c r="C12" s="96">
        <f t="shared" si="0"/>
        <v>7270.59</v>
      </c>
      <c r="D12" s="97">
        <v>4</v>
      </c>
      <c r="E12" s="98">
        <v>4047.02</v>
      </c>
      <c r="F12" s="97">
        <v>1</v>
      </c>
      <c r="G12" s="98">
        <v>101.91</v>
      </c>
      <c r="H12" s="97">
        <v>1</v>
      </c>
      <c r="I12" s="98">
        <v>101.91</v>
      </c>
      <c r="J12" s="97">
        <v>4</v>
      </c>
      <c r="K12" s="98">
        <v>4047.02</v>
      </c>
      <c r="L12" s="97">
        <v>0</v>
      </c>
      <c r="M12" s="97">
        <v>0</v>
      </c>
      <c r="N12" s="97">
        <v>5</v>
      </c>
      <c r="O12" s="98">
        <v>4148.929999999999</v>
      </c>
      <c r="P12" s="99">
        <v>5</v>
      </c>
      <c r="Q12" s="99">
        <v>3121.66</v>
      </c>
    </row>
    <row r="13" spans="1:17" s="85" customFormat="1" ht="13.5" customHeight="1">
      <c r="A13" s="95">
        <v>43710</v>
      </c>
      <c r="B13" s="96">
        <f t="shared" si="0"/>
        <v>9</v>
      </c>
      <c r="C13" s="96">
        <f t="shared" si="0"/>
        <v>529.8</v>
      </c>
      <c r="D13" s="97">
        <v>5</v>
      </c>
      <c r="E13" s="98">
        <v>34.46</v>
      </c>
      <c r="F13" s="97">
        <v>0</v>
      </c>
      <c r="G13" s="98">
        <v>0</v>
      </c>
      <c r="H13" s="97">
        <v>0</v>
      </c>
      <c r="I13" s="98">
        <v>0</v>
      </c>
      <c r="J13" s="97">
        <v>5</v>
      </c>
      <c r="K13" s="98">
        <v>34.45</v>
      </c>
      <c r="L13" s="97">
        <v>0</v>
      </c>
      <c r="M13" s="97">
        <v>0</v>
      </c>
      <c r="N13" s="97">
        <v>5</v>
      </c>
      <c r="O13" s="98">
        <v>34.45</v>
      </c>
      <c r="P13" s="99">
        <v>4</v>
      </c>
      <c r="Q13" s="99">
        <v>495.34</v>
      </c>
    </row>
    <row r="14" spans="1:17" s="85" customFormat="1" ht="13.5" customHeight="1">
      <c r="A14" s="95">
        <v>43740</v>
      </c>
      <c r="B14" s="96">
        <f t="shared" si="0"/>
        <v>10</v>
      </c>
      <c r="C14" s="96">
        <f t="shared" si="0"/>
        <v>1944.19</v>
      </c>
      <c r="D14" s="97">
        <v>5</v>
      </c>
      <c r="E14" s="98">
        <v>735.59</v>
      </c>
      <c r="F14" s="97">
        <v>2</v>
      </c>
      <c r="G14" s="98">
        <v>235.13</v>
      </c>
      <c r="H14" s="97">
        <v>2</v>
      </c>
      <c r="I14" s="98">
        <v>235.13</v>
      </c>
      <c r="J14" s="97">
        <v>5</v>
      </c>
      <c r="K14" s="98">
        <v>735.59</v>
      </c>
      <c r="L14" s="97">
        <v>1</v>
      </c>
      <c r="M14" s="97">
        <v>4.5</v>
      </c>
      <c r="N14" s="97">
        <v>6</v>
      </c>
      <c r="O14" s="98">
        <v>966.22</v>
      </c>
      <c r="P14" s="99">
        <v>3</v>
      </c>
      <c r="Q14" s="99">
        <v>973.47</v>
      </c>
    </row>
    <row r="15" spans="1:17" s="85" customFormat="1" ht="13.5" customHeight="1">
      <c r="A15" s="95">
        <v>43771</v>
      </c>
      <c r="B15" s="96">
        <f t="shared" si="0"/>
        <v>5</v>
      </c>
      <c r="C15" s="96">
        <f t="shared" si="0"/>
        <v>900.9000000000001</v>
      </c>
      <c r="D15" s="97">
        <v>4</v>
      </c>
      <c r="E15" s="98">
        <v>440.22</v>
      </c>
      <c r="F15" s="97">
        <v>0</v>
      </c>
      <c r="G15" s="98">
        <v>0</v>
      </c>
      <c r="H15" s="97">
        <v>0</v>
      </c>
      <c r="I15" s="98">
        <v>0</v>
      </c>
      <c r="J15" s="97">
        <v>4</v>
      </c>
      <c r="K15" s="98">
        <v>440.22</v>
      </c>
      <c r="L15" s="97">
        <v>0</v>
      </c>
      <c r="M15" s="97">
        <v>0</v>
      </c>
      <c r="N15" s="97">
        <v>4</v>
      </c>
      <c r="O15" s="98">
        <v>440.22</v>
      </c>
      <c r="P15" s="99">
        <v>1</v>
      </c>
      <c r="Q15" s="99">
        <v>460.68</v>
      </c>
    </row>
    <row r="16" spans="1:17" s="85" customFormat="1" ht="13.5" customHeight="1">
      <c r="A16" s="95">
        <v>43802</v>
      </c>
      <c r="B16" s="96">
        <f t="shared" si="0"/>
        <v>7</v>
      </c>
      <c r="C16" s="96">
        <f t="shared" si="0"/>
        <v>3783</v>
      </c>
      <c r="D16" s="97">
        <v>4</v>
      </c>
      <c r="E16" s="98">
        <v>1263.98</v>
      </c>
      <c r="F16" s="97">
        <v>0</v>
      </c>
      <c r="G16" s="98">
        <v>0</v>
      </c>
      <c r="H16" s="97">
        <v>0</v>
      </c>
      <c r="I16" s="98">
        <v>0</v>
      </c>
      <c r="J16" s="97">
        <v>4</v>
      </c>
      <c r="K16" s="98">
        <v>1263.98</v>
      </c>
      <c r="L16" s="97">
        <v>0</v>
      </c>
      <c r="M16" s="97">
        <v>0</v>
      </c>
      <c r="N16" s="97">
        <v>4</v>
      </c>
      <c r="O16" s="98">
        <v>1263.98</v>
      </c>
      <c r="P16" s="99">
        <v>3</v>
      </c>
      <c r="Q16" s="99">
        <v>2519.02</v>
      </c>
    </row>
    <row r="17" spans="1:17" s="85" customFormat="1" ht="13.5" customHeight="1">
      <c r="A17" s="95">
        <v>43832</v>
      </c>
      <c r="B17" s="96">
        <f t="shared" si="0"/>
        <v>10</v>
      </c>
      <c r="C17" s="96">
        <f t="shared" si="0"/>
        <v>5901.92</v>
      </c>
      <c r="D17" s="97">
        <v>6</v>
      </c>
      <c r="E17" s="98">
        <v>56.19</v>
      </c>
      <c r="F17" s="97">
        <v>1</v>
      </c>
      <c r="G17" s="98">
        <v>3430.16</v>
      </c>
      <c r="H17" s="97">
        <v>2</v>
      </c>
      <c r="I17" s="98">
        <v>3455.65</v>
      </c>
      <c r="J17" s="97">
        <v>5</v>
      </c>
      <c r="K17" s="98">
        <v>30.7</v>
      </c>
      <c r="L17" s="97">
        <v>1</v>
      </c>
      <c r="M17" s="97">
        <v>4.24</v>
      </c>
      <c r="N17" s="97">
        <v>6</v>
      </c>
      <c r="O17" s="98">
        <v>3482.11</v>
      </c>
      <c r="P17" s="99">
        <v>3</v>
      </c>
      <c r="Q17" s="99">
        <v>2415.5699999999997</v>
      </c>
    </row>
    <row r="18" spans="1:17" s="85" customFormat="1" ht="13.5" customHeight="1">
      <c r="A18" s="95">
        <v>43864</v>
      </c>
      <c r="B18" s="96">
        <f t="shared" si="0"/>
        <v>4</v>
      </c>
      <c r="C18" s="96">
        <f t="shared" si="0"/>
        <v>511.82</v>
      </c>
      <c r="D18" s="97">
        <v>2</v>
      </c>
      <c r="E18" s="98">
        <v>14.28</v>
      </c>
      <c r="F18" s="97">
        <v>0</v>
      </c>
      <c r="G18" s="98">
        <v>0</v>
      </c>
      <c r="H18" s="97">
        <v>0</v>
      </c>
      <c r="I18" s="98">
        <v>0</v>
      </c>
      <c r="J18" s="97">
        <v>2</v>
      </c>
      <c r="K18" s="98">
        <v>14.28</v>
      </c>
      <c r="L18" s="97">
        <v>0</v>
      </c>
      <c r="M18" s="97">
        <v>0</v>
      </c>
      <c r="N18" s="97">
        <v>2</v>
      </c>
      <c r="O18" s="98">
        <v>14.28</v>
      </c>
      <c r="P18" s="99">
        <v>2</v>
      </c>
      <c r="Q18" s="99">
        <v>497.54</v>
      </c>
    </row>
    <row r="19" spans="1:17" s="85" customFormat="1" ht="13.5" customHeight="1">
      <c r="A19" s="95">
        <v>43896</v>
      </c>
      <c r="B19" s="96">
        <f t="shared" si="0"/>
        <v>10</v>
      </c>
      <c r="C19" s="96">
        <f t="shared" si="0"/>
        <v>11055.64</v>
      </c>
      <c r="D19" s="97">
        <v>5</v>
      </c>
      <c r="E19" s="98">
        <v>10357.06</v>
      </c>
      <c r="F19" s="97">
        <v>3</v>
      </c>
      <c r="G19" s="98">
        <v>373.78</v>
      </c>
      <c r="H19" s="97">
        <v>3</v>
      </c>
      <c r="I19" s="98">
        <v>373.78</v>
      </c>
      <c r="J19" s="97">
        <v>5</v>
      </c>
      <c r="K19" s="98">
        <v>10357.06</v>
      </c>
      <c r="L19" s="97">
        <v>0</v>
      </c>
      <c r="M19" s="97">
        <v>0</v>
      </c>
      <c r="N19" s="97">
        <v>8</v>
      </c>
      <c r="O19" s="98">
        <v>10730.84</v>
      </c>
      <c r="P19" s="99">
        <v>2</v>
      </c>
      <c r="Q19" s="99">
        <v>324.8</v>
      </c>
    </row>
    <row r="20" spans="1:15" s="103" customFormat="1" ht="15" customHeight="1">
      <c r="A20" s="100" t="s">
        <v>61</v>
      </c>
      <c r="B20" s="101"/>
      <c r="C20" s="101"/>
      <c r="D20" s="101"/>
      <c r="E20" s="102"/>
      <c r="F20" s="101"/>
      <c r="G20" s="102"/>
      <c r="H20" s="101"/>
      <c r="I20" s="102"/>
      <c r="J20" s="101"/>
      <c r="K20" s="102"/>
      <c r="L20" s="101"/>
      <c r="M20" s="102"/>
      <c r="N20" s="101"/>
      <c r="O20" s="102"/>
    </row>
    <row r="21" spans="1:15" s="104" customFormat="1" ht="12">
      <c r="A21" s="518" t="s">
        <v>742</v>
      </c>
      <c r="B21" s="518"/>
      <c r="C21" s="518"/>
      <c r="D21" s="518"/>
      <c r="E21" s="518"/>
      <c r="F21" s="518"/>
      <c r="G21" s="518"/>
      <c r="H21" s="518"/>
      <c r="I21" s="518"/>
      <c r="J21" s="518"/>
      <c r="K21" s="518"/>
      <c r="L21" s="518"/>
      <c r="M21" s="518"/>
      <c r="N21" s="518"/>
      <c r="O21" s="518"/>
    </row>
    <row r="22" spans="1:15" s="104" customFormat="1" ht="12">
      <c r="A22" s="519" t="s">
        <v>743</v>
      </c>
      <c r="B22" s="519"/>
      <c r="C22" s="519"/>
      <c r="D22" s="519"/>
      <c r="E22" s="519"/>
      <c r="F22" s="519"/>
      <c r="G22" s="519"/>
      <c r="H22" s="519"/>
      <c r="I22" s="519"/>
      <c r="J22" s="519"/>
      <c r="K22" s="519"/>
      <c r="L22" s="519"/>
      <c r="M22" s="519"/>
      <c r="N22" s="519"/>
      <c r="O22" s="519"/>
    </row>
    <row r="23" spans="1:15" s="104" customFormat="1" ht="12">
      <c r="A23" s="518" t="s">
        <v>85</v>
      </c>
      <c r="B23" s="518"/>
      <c r="C23" s="518"/>
      <c r="D23" s="518"/>
      <c r="E23" s="518"/>
      <c r="F23" s="518"/>
      <c r="G23" s="518"/>
      <c r="H23" s="518"/>
      <c r="I23" s="518"/>
      <c r="J23" s="518"/>
      <c r="K23" s="518"/>
      <c r="L23" s="518"/>
      <c r="M23" s="518"/>
      <c r="N23" s="518"/>
      <c r="O23" s="518"/>
    </row>
    <row r="24" s="103" customFormat="1" ht="15"/>
    <row r="27" ht="15">
      <c r="I27" s="105"/>
    </row>
  </sheetData>
  <sheetProtection/>
  <mergeCells count="19">
    <mergeCell ref="J4:K4"/>
    <mergeCell ref="A21:O21"/>
    <mergeCell ref="A22:O22"/>
    <mergeCell ref="A23:O23"/>
    <mergeCell ref="A1:O1"/>
    <mergeCell ref="D2:O2"/>
    <mergeCell ref="N4:O4"/>
    <mergeCell ref="A2:A5"/>
    <mergeCell ref="B2:C4"/>
    <mergeCell ref="P2:Q2"/>
    <mergeCell ref="D3:G3"/>
    <mergeCell ref="H3:K3"/>
    <mergeCell ref="P3:P5"/>
    <mergeCell ref="Q3:Q5"/>
    <mergeCell ref="D4:E4"/>
    <mergeCell ref="F4:G4"/>
    <mergeCell ref="H4:I4"/>
    <mergeCell ref="L3:O3"/>
    <mergeCell ref="L4:M4"/>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G22" sqref="G22"/>
    </sheetView>
  </sheetViews>
  <sheetFormatPr defaultColWidth="9.140625" defaultRowHeight="12.75"/>
  <cols>
    <col min="1" max="1" width="21.140625" style="0" bestFit="1" customWidth="1"/>
    <col min="2" max="2" width="12.8515625" style="0" bestFit="1" customWidth="1"/>
    <col min="3" max="3" width="17.28125" style="0" bestFit="1" customWidth="1"/>
    <col min="4" max="4" width="12.140625" style="0" customWidth="1"/>
    <col min="5" max="5" width="12.8515625" style="0" customWidth="1"/>
    <col min="6" max="8" width="17.7109375" style="0" bestFit="1" customWidth="1"/>
    <col min="9" max="9" width="17.7109375" style="0" customWidth="1"/>
  </cols>
  <sheetData>
    <row r="1" spans="1:9" ht="15" customHeight="1">
      <c r="A1" s="552" t="s">
        <v>880</v>
      </c>
      <c r="B1" s="552"/>
      <c r="C1" s="552"/>
      <c r="D1" s="552"/>
      <c r="E1" s="552"/>
      <c r="F1" s="552"/>
      <c r="G1" s="552"/>
      <c r="H1" s="552"/>
      <c r="I1" s="1"/>
    </row>
    <row r="2" spans="1:9" s="5" customFormat="1" ht="18" customHeight="1">
      <c r="A2" s="196" t="s">
        <v>96</v>
      </c>
      <c r="B2" s="640" t="s">
        <v>28</v>
      </c>
      <c r="C2" s="641"/>
      <c r="D2" s="641"/>
      <c r="E2" s="642"/>
      <c r="F2" s="640" t="s">
        <v>29</v>
      </c>
      <c r="G2" s="641"/>
      <c r="H2" s="641"/>
      <c r="I2" s="643"/>
    </row>
    <row r="3" spans="1:9" s="5" customFormat="1" ht="27" customHeight="1">
      <c r="A3" s="197" t="s">
        <v>604</v>
      </c>
      <c r="B3" s="9" t="s">
        <v>605</v>
      </c>
      <c r="C3" s="9" t="s">
        <v>606</v>
      </c>
      <c r="D3" s="9" t="s">
        <v>607</v>
      </c>
      <c r="E3" s="9" t="s">
        <v>99</v>
      </c>
      <c r="F3" s="9" t="s">
        <v>881</v>
      </c>
      <c r="G3" s="9" t="s">
        <v>606</v>
      </c>
      <c r="H3" s="9" t="s">
        <v>882</v>
      </c>
      <c r="I3" s="198" t="s">
        <v>99</v>
      </c>
    </row>
    <row r="4" spans="1:9" s="5" customFormat="1" ht="18" customHeight="1">
      <c r="A4" s="199" t="s">
        <v>608</v>
      </c>
      <c r="B4" s="34">
        <v>138829</v>
      </c>
      <c r="C4" s="21">
        <v>6853</v>
      </c>
      <c r="D4" s="21">
        <v>4038</v>
      </c>
      <c r="E4" s="34">
        <v>149720</v>
      </c>
      <c r="F4" s="200">
        <f>155204+9</f>
        <v>155213</v>
      </c>
      <c r="G4" s="200">
        <v>9425</v>
      </c>
      <c r="H4" s="200">
        <f>3908+2</f>
        <v>3910</v>
      </c>
      <c r="I4" s="34">
        <f>SUM(F4:H4)</f>
        <v>168548</v>
      </c>
    </row>
    <row r="5" spans="1:9" s="5" customFormat="1" ht="18" customHeight="1">
      <c r="A5" s="201" t="s">
        <v>609</v>
      </c>
      <c r="B5" s="3"/>
      <c r="C5" s="3"/>
      <c r="D5" s="3"/>
      <c r="E5" s="3"/>
      <c r="F5" s="202"/>
      <c r="G5" s="202"/>
      <c r="H5" s="3"/>
      <c r="I5" s="3"/>
    </row>
    <row r="6" spans="1:9" s="5" customFormat="1" ht="18" customHeight="1">
      <c r="A6" s="199" t="s">
        <v>610</v>
      </c>
      <c r="B6" s="34">
        <v>111995.61</v>
      </c>
      <c r="C6" s="21">
        <v>18477.08</v>
      </c>
      <c r="D6" s="21">
        <v>0</v>
      </c>
      <c r="E6" s="34">
        <v>130472.69</v>
      </c>
      <c r="F6" s="200">
        <f>125000.255+18.24+0.15</f>
        <v>125018.645</v>
      </c>
      <c r="G6" s="200">
        <v>19756.18099999999</v>
      </c>
      <c r="H6" s="21">
        <v>0</v>
      </c>
      <c r="I6" s="34">
        <f aca="true" t="shared" si="0" ref="I6:I13">SUM(F6:H6)</f>
        <v>144774.826</v>
      </c>
    </row>
    <row r="7" spans="1:9" s="5" customFormat="1" ht="18" customHeight="1">
      <c r="A7" s="199" t="s">
        <v>611</v>
      </c>
      <c r="B7" s="21">
        <v>458.85</v>
      </c>
      <c r="C7" s="21">
        <v>74.69</v>
      </c>
      <c r="D7" s="21">
        <v>0</v>
      </c>
      <c r="E7" s="21">
        <v>533.54</v>
      </c>
      <c r="F7" s="200">
        <v>636.0319999999997</v>
      </c>
      <c r="G7" s="200">
        <v>316.257</v>
      </c>
      <c r="H7" s="21">
        <v>0</v>
      </c>
      <c r="I7" s="21">
        <f t="shared" si="0"/>
        <v>952.2889999999998</v>
      </c>
    </row>
    <row r="8" spans="1:9" s="5" customFormat="1" ht="18" customHeight="1">
      <c r="A8" s="199" t="s">
        <v>612</v>
      </c>
      <c r="B8" s="34">
        <v>1160856.72</v>
      </c>
      <c r="C8" s="21">
        <v>74701.85</v>
      </c>
      <c r="D8" s="21">
        <v>0</v>
      </c>
      <c r="E8" s="34">
        <v>1235558.57</v>
      </c>
      <c r="F8" s="200">
        <v>1380171.5039999997</v>
      </c>
      <c r="G8" s="200">
        <v>81029.13199999997</v>
      </c>
      <c r="H8" s="21">
        <v>0</v>
      </c>
      <c r="I8" s="34">
        <f t="shared" si="0"/>
        <v>1461200.6359999997</v>
      </c>
    </row>
    <row r="9" spans="1:9" s="5" customFormat="1" ht="18" customHeight="1">
      <c r="A9" s="199" t="s">
        <v>613</v>
      </c>
      <c r="B9" s="21">
        <v>752.86</v>
      </c>
      <c r="C9" s="21">
        <v>530.57</v>
      </c>
      <c r="D9" s="21">
        <v>0</v>
      </c>
      <c r="E9" s="21">
        <v>1283.43</v>
      </c>
      <c r="F9" s="200">
        <v>1281.1729999999998</v>
      </c>
      <c r="G9" s="200">
        <v>1188.996</v>
      </c>
      <c r="H9" s="21">
        <v>0</v>
      </c>
      <c r="I9" s="21">
        <f t="shared" si="0"/>
        <v>2470.169</v>
      </c>
    </row>
    <row r="10" spans="1:9" s="5" customFormat="1" ht="18" customHeight="1">
      <c r="A10" s="199" t="s">
        <v>614</v>
      </c>
      <c r="B10" s="21">
        <v>466.12</v>
      </c>
      <c r="C10" s="21">
        <v>-1.24</v>
      </c>
      <c r="D10" s="21">
        <v>0</v>
      </c>
      <c r="E10" s="21">
        <v>464.88</v>
      </c>
      <c r="F10" s="200">
        <v>582.4209999999999</v>
      </c>
      <c r="G10" s="200">
        <v>0.43</v>
      </c>
      <c r="H10" s="21">
        <v>0</v>
      </c>
      <c r="I10" s="21">
        <f t="shared" si="0"/>
        <v>582.8509999999999</v>
      </c>
    </row>
    <row r="11" spans="1:9" s="5" customFormat="1" ht="18" customHeight="1">
      <c r="A11" s="199" t="s">
        <v>55</v>
      </c>
      <c r="B11" s="21">
        <v>14112.76</v>
      </c>
      <c r="C11" s="21">
        <v>13856.15</v>
      </c>
      <c r="D11" s="21">
        <v>0</v>
      </c>
      <c r="E11" s="21">
        <v>27968.91</v>
      </c>
      <c r="F11" s="200">
        <f>13979.725+0.34+0.05</f>
        <v>13980.115</v>
      </c>
      <c r="G11" s="200">
        <v>14124.411000000002</v>
      </c>
      <c r="H11" s="21">
        <v>0</v>
      </c>
      <c r="I11" s="21">
        <f t="shared" si="0"/>
        <v>28104.526</v>
      </c>
    </row>
    <row r="12" spans="1:9" s="5" customFormat="1" ht="18" customHeight="1">
      <c r="A12" s="199" t="s">
        <v>239</v>
      </c>
      <c r="B12" s="21">
        <v>14498.29</v>
      </c>
      <c r="C12" s="21">
        <v>1392.08</v>
      </c>
      <c r="D12" s="21">
        <v>0</v>
      </c>
      <c r="E12" s="21">
        <v>15890.37</v>
      </c>
      <c r="F12" s="200">
        <f>6531+205+0.12+0.03</f>
        <v>6736.15</v>
      </c>
      <c r="G12" s="200">
        <v>2885.4449999999997</v>
      </c>
      <c r="H12" s="21">
        <v>0</v>
      </c>
      <c r="I12" s="21">
        <f t="shared" si="0"/>
        <v>9621.595</v>
      </c>
    </row>
    <row r="13" spans="1:9" s="205" customFormat="1" ht="18" customHeight="1">
      <c r="A13" s="203" t="s">
        <v>883</v>
      </c>
      <c r="B13" s="204">
        <v>1303141.21</v>
      </c>
      <c r="C13" s="204">
        <v>109031.18</v>
      </c>
      <c r="D13" s="204">
        <v>193620</v>
      </c>
      <c r="E13" s="204">
        <v>1605792.39</v>
      </c>
      <c r="F13" s="204">
        <f>SUM(F6:F12)</f>
        <v>1528406.0399999996</v>
      </c>
      <c r="G13" s="204">
        <f>SUM(G6:G12)</f>
        <v>119300.85199999996</v>
      </c>
      <c r="H13" s="204">
        <v>206147.795</v>
      </c>
      <c r="I13" s="204">
        <f t="shared" si="0"/>
        <v>1853854.6869999995</v>
      </c>
    </row>
    <row r="14" spans="1:4" s="4" customFormat="1" ht="24.75" customHeight="1">
      <c r="A14" s="206" t="s">
        <v>61</v>
      </c>
      <c r="B14" s="207"/>
      <c r="C14" s="208"/>
      <c r="D14" s="209"/>
    </row>
    <row r="15" spans="1:4" s="4" customFormat="1" ht="15">
      <c r="A15" s="210" t="s">
        <v>884</v>
      </c>
      <c r="B15" s="211"/>
      <c r="C15" s="211"/>
      <c r="D15" s="211"/>
    </row>
    <row r="16" spans="1:4" s="4" customFormat="1" ht="15">
      <c r="A16" s="212" t="s">
        <v>885</v>
      </c>
      <c r="B16" s="213"/>
      <c r="C16" s="213"/>
      <c r="D16" s="213"/>
    </row>
    <row r="17" spans="1:3" s="4" customFormat="1" ht="12.75">
      <c r="A17" s="214" t="s">
        <v>886</v>
      </c>
      <c r="B17" s="213"/>
      <c r="C17" s="213"/>
    </row>
    <row r="18" spans="1:4" s="4" customFormat="1" ht="15">
      <c r="A18" s="212" t="s">
        <v>887</v>
      </c>
      <c r="B18" s="213"/>
      <c r="C18" s="213"/>
      <c r="D18" s="213"/>
    </row>
    <row r="19" spans="1:7" ht="12.75">
      <c r="A19" s="492" t="s">
        <v>888</v>
      </c>
      <c r="B19" s="492"/>
      <c r="C19" s="492"/>
      <c r="D19" s="492"/>
      <c r="E19" s="492"/>
      <c r="F19" s="492"/>
      <c r="G19" s="492"/>
    </row>
    <row r="20" spans="1:9" ht="12.75">
      <c r="A20" s="551" t="s">
        <v>85</v>
      </c>
      <c r="B20" s="551"/>
      <c r="C20" s="551"/>
      <c r="D20" s="551"/>
      <c r="E20" s="551"/>
      <c r="F20" s="551"/>
      <c r="G20" s="551"/>
      <c r="H20" s="551"/>
      <c r="I20" s="551"/>
    </row>
  </sheetData>
  <sheetProtection/>
  <mergeCells count="5">
    <mergeCell ref="A19:G19"/>
    <mergeCell ref="A20:I20"/>
    <mergeCell ref="A1:H1"/>
    <mergeCell ref="B2:E2"/>
    <mergeCell ref="F2:I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2" sqref="A2:A3"/>
    </sheetView>
  </sheetViews>
  <sheetFormatPr defaultColWidth="9.140625" defaultRowHeight="12.75"/>
  <cols>
    <col min="1" max="1" width="80.8515625" style="0" bestFit="1" customWidth="1"/>
    <col min="2" max="2" width="8.421875" style="0" bestFit="1" customWidth="1"/>
    <col min="3" max="3" width="12.8515625" style="0" bestFit="1" customWidth="1"/>
    <col min="4" max="4" width="13.140625" style="0" bestFit="1" customWidth="1"/>
    <col min="5" max="7" width="12.28125" style="0" bestFit="1" customWidth="1"/>
    <col min="8" max="8" width="10.140625" style="0" bestFit="1" customWidth="1"/>
    <col min="9" max="9" width="11.00390625" style="0" bestFit="1" customWidth="1"/>
    <col min="10" max="11" width="12.28125" style="0" bestFit="1" customWidth="1"/>
    <col min="12" max="12" width="10.00390625" style="0" bestFit="1" customWidth="1"/>
    <col min="13" max="13" width="1.57421875" style="0" bestFit="1" customWidth="1"/>
    <col min="14" max="14" width="0.2890625" style="0" bestFit="1" customWidth="1"/>
    <col min="15" max="15" width="4.7109375" style="0" bestFit="1" customWidth="1"/>
  </cols>
  <sheetData>
    <row r="1" ht="15.75" customHeight="1">
      <c r="A1" s="6" t="s">
        <v>890</v>
      </c>
    </row>
    <row r="2" spans="1:14" s="5" customFormat="1" ht="18.75" customHeight="1">
      <c r="A2" s="644" t="s">
        <v>615</v>
      </c>
      <c r="B2" s="644" t="s">
        <v>616</v>
      </c>
      <c r="C2" s="548" t="s">
        <v>617</v>
      </c>
      <c r="D2" s="613"/>
      <c r="E2" s="613"/>
      <c r="F2" s="613"/>
      <c r="G2" s="613"/>
      <c r="H2" s="548" t="s">
        <v>618</v>
      </c>
      <c r="I2" s="613"/>
      <c r="J2" s="613"/>
      <c r="K2" s="613"/>
      <c r="L2" s="613"/>
      <c r="M2" s="549"/>
      <c r="N2" s="72"/>
    </row>
    <row r="3" spans="1:14" s="5" customFormat="1" ht="37.5" customHeight="1">
      <c r="A3" s="645"/>
      <c r="B3" s="645"/>
      <c r="C3" s="28" t="s">
        <v>113</v>
      </c>
      <c r="D3" s="28" t="s">
        <v>114</v>
      </c>
      <c r="E3" s="28" t="s">
        <v>619</v>
      </c>
      <c r="F3" s="40" t="s">
        <v>620</v>
      </c>
      <c r="G3" s="40" t="s">
        <v>621</v>
      </c>
      <c r="H3" s="28" t="s">
        <v>113</v>
      </c>
      <c r="I3" s="28" t="s">
        <v>114</v>
      </c>
      <c r="J3" s="28" t="s">
        <v>619</v>
      </c>
      <c r="K3" s="40" t="s">
        <v>620</v>
      </c>
      <c r="L3" s="576" t="s">
        <v>621</v>
      </c>
      <c r="M3" s="578"/>
      <c r="N3" s="73"/>
    </row>
    <row r="4" spans="1:14" s="5" customFormat="1" ht="18" customHeight="1">
      <c r="A4" s="74" t="s">
        <v>622</v>
      </c>
      <c r="B4" s="75" t="s">
        <v>623</v>
      </c>
      <c r="C4" s="8">
        <v>5636</v>
      </c>
      <c r="D4" s="8">
        <v>5625</v>
      </c>
      <c r="E4" s="8">
        <v>6150</v>
      </c>
      <c r="F4" s="76">
        <v>-8.357723577</v>
      </c>
      <c r="G4" s="76">
        <v>0.195555556</v>
      </c>
      <c r="H4" s="8">
        <v>5692</v>
      </c>
      <c r="I4" s="8">
        <v>5685</v>
      </c>
      <c r="J4" s="8">
        <v>6407</v>
      </c>
      <c r="K4" s="76">
        <v>-11.16</v>
      </c>
      <c r="L4" s="646">
        <v>0.12</v>
      </c>
      <c r="M4" s="647"/>
      <c r="N4" s="77" t="s">
        <v>622</v>
      </c>
    </row>
    <row r="5" spans="1:14" s="5" customFormat="1" ht="18" customHeight="1">
      <c r="A5" s="74" t="s">
        <v>624</v>
      </c>
      <c r="B5" s="75" t="s">
        <v>623</v>
      </c>
      <c r="C5" s="8">
        <v>279</v>
      </c>
      <c r="D5" s="8">
        <v>278</v>
      </c>
      <c r="E5" s="8">
        <v>277</v>
      </c>
      <c r="F5" s="76">
        <v>0.722021661</v>
      </c>
      <c r="G5" s="76">
        <v>0.35971223</v>
      </c>
      <c r="H5" s="8">
        <v>599</v>
      </c>
      <c r="I5" s="8">
        <v>597</v>
      </c>
      <c r="J5" s="8">
        <v>597</v>
      </c>
      <c r="K5" s="76">
        <v>0.34</v>
      </c>
      <c r="L5" s="646">
        <v>0.34</v>
      </c>
      <c r="M5" s="647"/>
      <c r="N5" s="77" t="s">
        <v>624</v>
      </c>
    </row>
    <row r="6" spans="1:14" s="5" customFormat="1" ht="18" customHeight="1">
      <c r="A6" s="74" t="s">
        <v>625</v>
      </c>
      <c r="B6" s="75" t="s">
        <v>623</v>
      </c>
      <c r="C6" s="8">
        <v>4</v>
      </c>
      <c r="D6" s="8">
        <v>4</v>
      </c>
      <c r="E6" s="8">
        <v>3</v>
      </c>
      <c r="F6" s="76">
        <v>3.33</v>
      </c>
      <c r="G6" s="76">
        <v>0</v>
      </c>
      <c r="H6" s="8">
        <v>3</v>
      </c>
      <c r="I6" s="8">
        <v>3</v>
      </c>
      <c r="J6" s="8">
        <v>3</v>
      </c>
      <c r="K6" s="76">
        <v>0</v>
      </c>
      <c r="L6" s="646">
        <v>0</v>
      </c>
      <c r="M6" s="647"/>
      <c r="N6" s="77" t="s">
        <v>625</v>
      </c>
    </row>
    <row r="7" spans="1:14" s="5" customFormat="1" ht="18" customHeight="1">
      <c r="A7" s="74" t="s">
        <v>626</v>
      </c>
      <c r="B7" s="75" t="s">
        <v>627</v>
      </c>
      <c r="C7" s="8">
        <v>196.85619</v>
      </c>
      <c r="D7" s="8">
        <v>195.70101</v>
      </c>
      <c r="E7" s="8">
        <v>185.22418</v>
      </c>
      <c r="F7" s="76">
        <v>6.279963016</v>
      </c>
      <c r="G7" s="76">
        <v>0.590277996</v>
      </c>
      <c r="H7" s="8">
        <v>211.82</v>
      </c>
      <c r="I7" s="8">
        <v>205.63</v>
      </c>
      <c r="J7" s="8">
        <v>173.86</v>
      </c>
      <c r="K7" s="76">
        <v>21.83</v>
      </c>
      <c r="L7" s="646">
        <v>3.01</v>
      </c>
      <c r="M7" s="647"/>
      <c r="N7" s="77" t="s">
        <v>626</v>
      </c>
    </row>
    <row r="8" spans="1:14" s="5" customFormat="1" ht="18" customHeight="1">
      <c r="A8" s="74" t="s">
        <v>628</v>
      </c>
      <c r="B8" s="75" t="s">
        <v>629</v>
      </c>
      <c r="C8" s="8">
        <v>55197.7535205</v>
      </c>
      <c r="D8" s="8">
        <v>54117.0140783</v>
      </c>
      <c r="E8" s="8">
        <v>53156.455826</v>
      </c>
      <c r="F8" s="76">
        <v>3.840168918</v>
      </c>
      <c r="G8" s="76">
        <v>1.997041893</v>
      </c>
      <c r="H8" s="8">
        <v>24108.48</v>
      </c>
      <c r="I8" s="8">
        <v>23307.24</v>
      </c>
      <c r="J8" s="8">
        <v>17660.03</v>
      </c>
      <c r="K8" s="76">
        <v>36.51</v>
      </c>
      <c r="L8" s="646">
        <v>3.44</v>
      </c>
      <c r="M8" s="647"/>
      <c r="N8" s="77" t="s">
        <v>628</v>
      </c>
    </row>
    <row r="9" spans="1:14" s="5" customFormat="1" ht="18" customHeight="1">
      <c r="A9" s="74" t="s">
        <v>630</v>
      </c>
      <c r="B9" s="75" t="s">
        <v>629</v>
      </c>
      <c r="C9" s="39">
        <v>9895615.82597802</v>
      </c>
      <c r="D9" s="41">
        <v>12792910.4651898</v>
      </c>
      <c r="E9" s="41">
        <v>13113009.9838295</v>
      </c>
      <c r="F9" s="76">
        <v>-24.535893451</v>
      </c>
      <c r="G9" s="76">
        <v>-22.647658225</v>
      </c>
      <c r="H9" s="39">
        <v>1329810.84</v>
      </c>
      <c r="I9" s="39">
        <v>1687988.36</v>
      </c>
      <c r="J9" s="39">
        <v>1757785.2</v>
      </c>
      <c r="K9" s="76">
        <v>-24.35</v>
      </c>
      <c r="L9" s="646">
        <v>-21.22</v>
      </c>
      <c r="M9" s="647"/>
      <c r="N9" s="77" t="s">
        <v>630</v>
      </c>
    </row>
    <row r="10" spans="1:14" s="5" customFormat="1" ht="18" customHeight="1">
      <c r="A10" s="74" t="s">
        <v>631</v>
      </c>
      <c r="B10" s="75" t="s">
        <v>629</v>
      </c>
      <c r="C10" s="8">
        <v>59866.426876075</v>
      </c>
      <c r="D10" s="8">
        <v>58972.200079952</v>
      </c>
      <c r="E10" s="8">
        <v>57208.252380091</v>
      </c>
      <c r="F10" s="76">
        <v>4.64648785</v>
      </c>
      <c r="G10" s="76">
        <v>1.51635312</v>
      </c>
      <c r="H10" s="8">
        <v>26745.68</v>
      </c>
      <c r="I10" s="8">
        <v>25635.85</v>
      </c>
      <c r="J10" s="8">
        <v>19301.26</v>
      </c>
      <c r="K10" s="76">
        <v>38.57</v>
      </c>
      <c r="L10" s="646">
        <v>4.33</v>
      </c>
      <c r="M10" s="647"/>
      <c r="N10" s="77" t="s">
        <v>631</v>
      </c>
    </row>
    <row r="11" spans="1:14" s="5" customFormat="1" ht="18" customHeight="1">
      <c r="A11" s="74" t="s">
        <v>632</v>
      </c>
      <c r="B11" s="75" t="s">
        <v>629</v>
      </c>
      <c r="C11" s="41">
        <v>13122854.4854028</v>
      </c>
      <c r="D11" s="41">
        <v>16055668.0331067</v>
      </c>
      <c r="E11" s="41">
        <v>15895015.5500302</v>
      </c>
      <c r="F11" s="76">
        <v>-17.440442609</v>
      </c>
      <c r="G11" s="76">
        <v>-18.266530808</v>
      </c>
      <c r="H11" s="39">
        <v>1473670.29</v>
      </c>
      <c r="I11" s="39">
        <v>1839728.39</v>
      </c>
      <c r="J11" s="39">
        <v>1882388.23</v>
      </c>
      <c r="K11" s="76">
        <v>-21.71</v>
      </c>
      <c r="L11" s="646">
        <v>-19.9</v>
      </c>
      <c r="M11" s="647"/>
      <c r="N11" s="77" t="s">
        <v>632</v>
      </c>
    </row>
    <row r="12" spans="1:14" s="5" customFormat="1" ht="18" customHeight="1">
      <c r="A12" s="74" t="s">
        <v>633</v>
      </c>
      <c r="B12" s="75" t="s">
        <v>629</v>
      </c>
      <c r="C12" s="8">
        <v>1796.2415059</v>
      </c>
      <c r="D12" s="8">
        <v>1025.845632</v>
      </c>
      <c r="E12" s="8">
        <v>1183.8019534</v>
      </c>
      <c r="F12" s="76">
        <v>51.734967217</v>
      </c>
      <c r="G12" s="76">
        <v>75.098616192</v>
      </c>
      <c r="H12" s="8">
        <v>1190.2</v>
      </c>
      <c r="I12" s="8">
        <v>851.88</v>
      </c>
      <c r="J12" s="8">
        <v>669.37</v>
      </c>
      <c r="K12" s="76">
        <v>77.81</v>
      </c>
      <c r="L12" s="646">
        <v>39.71</v>
      </c>
      <c r="M12" s="647"/>
      <c r="N12" s="77" t="s">
        <v>633</v>
      </c>
    </row>
    <row r="13" spans="1:14" s="5" customFormat="1" ht="18" customHeight="1">
      <c r="A13" s="74" t="s">
        <v>634</v>
      </c>
      <c r="B13" s="75" t="s">
        <v>629</v>
      </c>
      <c r="C13" s="8">
        <v>89.812075295</v>
      </c>
      <c r="D13" s="8">
        <v>53.991875368</v>
      </c>
      <c r="E13" s="8">
        <v>62.305365968</v>
      </c>
      <c r="F13" s="76">
        <v>44.148218856</v>
      </c>
      <c r="G13" s="76">
        <v>66.343685383</v>
      </c>
      <c r="H13" s="8">
        <v>38.39</v>
      </c>
      <c r="I13" s="8">
        <v>29.38</v>
      </c>
      <c r="J13" s="8">
        <v>21.59</v>
      </c>
      <c r="K13" s="76">
        <v>77.81</v>
      </c>
      <c r="L13" s="646">
        <v>30.7</v>
      </c>
      <c r="M13" s="647"/>
      <c r="N13" s="77" t="s">
        <v>634</v>
      </c>
    </row>
    <row r="14" spans="1:14" s="5" customFormat="1" ht="18" customHeight="1">
      <c r="A14" s="74" t="s">
        <v>635</v>
      </c>
      <c r="B14" s="75" t="s">
        <v>629</v>
      </c>
      <c r="C14" s="39">
        <v>435694.946679708</v>
      </c>
      <c r="D14" s="39">
        <v>254859.066060282</v>
      </c>
      <c r="E14" s="39">
        <v>298773.529082279</v>
      </c>
      <c r="F14" s="76">
        <v>45.827827525</v>
      </c>
      <c r="G14" s="76">
        <v>70.955247312</v>
      </c>
      <c r="H14" s="8">
        <v>79163.99</v>
      </c>
      <c r="I14" s="8">
        <v>75151.65</v>
      </c>
      <c r="J14" s="8">
        <v>67847.91</v>
      </c>
      <c r="K14" s="76">
        <v>16.68</v>
      </c>
      <c r="L14" s="646">
        <v>5.34</v>
      </c>
      <c r="M14" s="647"/>
      <c r="N14" s="77" t="s">
        <v>635</v>
      </c>
    </row>
    <row r="15" spans="1:14" s="5" customFormat="1" ht="18" customHeight="1">
      <c r="A15" s="74" t="s">
        <v>636</v>
      </c>
      <c r="B15" s="75" t="s">
        <v>629</v>
      </c>
      <c r="C15" s="8">
        <v>21784.747333985</v>
      </c>
      <c r="D15" s="8">
        <v>13413.635055804</v>
      </c>
      <c r="E15" s="8">
        <v>15724.922583278</v>
      </c>
      <c r="F15" s="76">
        <v>38.536436149</v>
      </c>
      <c r="G15" s="76">
        <v>62.407484946</v>
      </c>
      <c r="H15" s="8">
        <v>2553.68</v>
      </c>
      <c r="I15" s="8">
        <v>2591.44</v>
      </c>
      <c r="J15" s="8">
        <v>2188.64</v>
      </c>
      <c r="K15" s="76">
        <v>16.68</v>
      </c>
      <c r="L15" s="646">
        <v>-1.46</v>
      </c>
      <c r="M15" s="647"/>
      <c r="N15" s="77" t="s">
        <v>636</v>
      </c>
    </row>
    <row r="16" spans="1:14" s="5" customFormat="1" ht="18" customHeight="1">
      <c r="A16" s="74" t="s">
        <v>637</v>
      </c>
      <c r="B16" s="75" t="s">
        <v>623</v>
      </c>
      <c r="C16" s="8">
        <v>1</v>
      </c>
      <c r="D16" s="8">
        <v>6</v>
      </c>
      <c r="E16" s="8">
        <v>7</v>
      </c>
      <c r="F16" s="76">
        <v>-85.714285714</v>
      </c>
      <c r="G16" s="76">
        <v>-83.333333333</v>
      </c>
      <c r="H16" s="8">
        <v>20</v>
      </c>
      <c r="I16" s="8">
        <v>880</v>
      </c>
      <c r="J16" s="8">
        <v>85</v>
      </c>
      <c r="K16" s="76">
        <v>-76.47</v>
      </c>
      <c r="L16" s="646">
        <v>-97.73</v>
      </c>
      <c r="M16" s="647"/>
      <c r="N16" s="77" t="s">
        <v>637</v>
      </c>
    </row>
    <row r="17" spans="1:14" s="5" customFormat="1" ht="18" customHeight="1">
      <c r="A17" s="74" t="s">
        <v>638</v>
      </c>
      <c r="B17" s="75" t="s">
        <v>639</v>
      </c>
      <c r="C17" s="8">
        <v>86.78</v>
      </c>
      <c r="D17" s="8">
        <v>87.139760136</v>
      </c>
      <c r="E17" s="8">
        <v>86.575851956</v>
      </c>
      <c r="F17" s="76">
        <v>0.235802524</v>
      </c>
      <c r="G17" s="76">
        <v>-0.412854172</v>
      </c>
      <c r="H17" s="8">
        <v>11.73</v>
      </c>
      <c r="I17" s="8">
        <v>11.52</v>
      </c>
      <c r="J17" s="8">
        <v>11.57</v>
      </c>
      <c r="K17" s="76">
        <v>1.38</v>
      </c>
      <c r="L17" s="646">
        <v>1.82</v>
      </c>
      <c r="M17" s="647"/>
      <c r="N17" s="78" t="s">
        <v>640</v>
      </c>
    </row>
    <row r="18" spans="1:12" s="5" customFormat="1" ht="24.75" customHeight="1">
      <c r="A18" s="550" t="s">
        <v>641</v>
      </c>
      <c r="B18" s="550"/>
      <c r="C18" s="550"/>
      <c r="D18" s="550"/>
      <c r="E18" s="550"/>
      <c r="F18" s="550"/>
      <c r="G18" s="550"/>
      <c r="H18" s="550"/>
      <c r="I18" s="550"/>
      <c r="J18" s="550"/>
      <c r="K18" s="550"/>
      <c r="L18" s="550"/>
    </row>
    <row r="19" spans="1:12" s="5" customFormat="1" ht="13.5" customHeight="1">
      <c r="A19" s="551" t="s">
        <v>642</v>
      </c>
      <c r="B19" s="551"/>
      <c r="C19" s="551"/>
      <c r="D19" s="551"/>
      <c r="E19" s="551"/>
      <c r="F19" s="551"/>
      <c r="G19" s="551"/>
      <c r="H19" s="551"/>
      <c r="I19" s="551"/>
      <c r="J19" s="551"/>
      <c r="K19" s="551"/>
      <c r="L19" s="551"/>
    </row>
    <row r="20" s="5" customFormat="1" ht="27.75" customHeight="1"/>
  </sheetData>
  <sheetProtection/>
  <mergeCells count="21">
    <mergeCell ref="L17:M17"/>
    <mergeCell ref="A18:L18"/>
    <mergeCell ref="A19:L19"/>
    <mergeCell ref="L11:M11"/>
    <mergeCell ref="L12:M12"/>
    <mergeCell ref="L13:M13"/>
    <mergeCell ref="L14:M14"/>
    <mergeCell ref="L15:M15"/>
    <mergeCell ref="L16:M16"/>
    <mergeCell ref="L5:M5"/>
    <mergeCell ref="L6:M6"/>
    <mergeCell ref="L7:M7"/>
    <mergeCell ref="L8:M8"/>
    <mergeCell ref="L9:M9"/>
    <mergeCell ref="L10:M10"/>
    <mergeCell ref="A2:A3"/>
    <mergeCell ref="B2:B3"/>
    <mergeCell ref="C2:G2"/>
    <mergeCell ref="H2:M2"/>
    <mergeCell ref="L3:M3"/>
    <mergeCell ref="L4:M4"/>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2.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2" sqref="A2:A3"/>
    </sheetView>
  </sheetViews>
  <sheetFormatPr defaultColWidth="9.140625" defaultRowHeight="12.75"/>
  <cols>
    <col min="1" max="5" width="14.7109375" style="0" bestFit="1" customWidth="1"/>
    <col min="6" max="6" width="14.140625" style="0" bestFit="1" customWidth="1"/>
    <col min="7" max="9" width="14.7109375" style="0" bestFit="1" customWidth="1"/>
    <col min="10" max="10" width="9.8515625" style="0" bestFit="1" customWidth="1"/>
    <col min="11" max="11" width="19.57421875" style="0" bestFit="1" customWidth="1"/>
    <col min="12" max="12" width="4.7109375" style="0" bestFit="1" customWidth="1"/>
  </cols>
  <sheetData>
    <row r="1" spans="1:10" ht="16.5" customHeight="1">
      <c r="A1" s="552" t="s">
        <v>891</v>
      </c>
      <c r="B1" s="552"/>
      <c r="C1" s="552"/>
      <c r="D1" s="552"/>
      <c r="E1" s="552"/>
      <c r="F1" s="552"/>
      <c r="G1" s="552"/>
      <c r="H1" s="552"/>
      <c r="I1" s="552"/>
      <c r="J1" s="552"/>
    </row>
    <row r="2" spans="1:11" s="5" customFormat="1" ht="18" customHeight="1">
      <c r="A2" s="502" t="s">
        <v>127</v>
      </c>
      <c r="B2" s="555" t="s">
        <v>617</v>
      </c>
      <c r="C2" s="583"/>
      <c r="D2" s="583"/>
      <c r="E2" s="583"/>
      <c r="F2" s="556"/>
      <c r="G2" s="555" t="s">
        <v>618</v>
      </c>
      <c r="H2" s="583"/>
      <c r="I2" s="583"/>
      <c r="J2" s="583"/>
      <c r="K2" s="556"/>
    </row>
    <row r="3" spans="1:11" s="5" customFormat="1" ht="51" customHeight="1">
      <c r="A3" s="504"/>
      <c r="B3" s="9" t="s">
        <v>643</v>
      </c>
      <c r="C3" s="9" t="s">
        <v>644</v>
      </c>
      <c r="D3" s="15" t="s">
        <v>645</v>
      </c>
      <c r="E3" s="15" t="s">
        <v>646</v>
      </c>
      <c r="F3" s="10" t="s">
        <v>647</v>
      </c>
      <c r="G3" s="9" t="s">
        <v>643</v>
      </c>
      <c r="H3" s="9" t="s">
        <v>644</v>
      </c>
      <c r="I3" s="15" t="s">
        <v>645</v>
      </c>
      <c r="J3" s="15" t="s">
        <v>646</v>
      </c>
      <c r="K3" s="10" t="s">
        <v>648</v>
      </c>
    </row>
    <row r="4" spans="1:11" s="5" customFormat="1" ht="18" customHeight="1">
      <c r="A4" s="3" t="s">
        <v>28</v>
      </c>
      <c r="B4" s="21">
        <v>50466</v>
      </c>
      <c r="C4" s="21">
        <v>277</v>
      </c>
      <c r="D4" s="21">
        <v>30741</v>
      </c>
      <c r="E4" s="34">
        <v>1867407.56</v>
      </c>
      <c r="F4" s="37">
        <v>18680372.415</v>
      </c>
      <c r="G4" s="21">
        <v>25514</v>
      </c>
      <c r="H4" s="21">
        <v>597</v>
      </c>
      <c r="I4" s="21">
        <v>19460</v>
      </c>
      <c r="J4" s="34">
        <v>361876.12</v>
      </c>
      <c r="K4" s="34">
        <v>2079693.49</v>
      </c>
    </row>
    <row r="5" spans="1:11" s="5" customFormat="1" ht="18" customHeight="1">
      <c r="A5" s="3" t="s">
        <v>29</v>
      </c>
      <c r="B5" s="21">
        <v>30335</v>
      </c>
      <c r="C5" s="21">
        <v>279</v>
      </c>
      <c r="D5" s="21">
        <v>30874</v>
      </c>
      <c r="E5" s="34">
        <v>2351602.99</v>
      </c>
      <c r="F5" s="37">
        <v>16032791.785</v>
      </c>
      <c r="G5" s="21">
        <v>14762</v>
      </c>
      <c r="H5" s="21">
        <v>599</v>
      </c>
      <c r="I5" s="21">
        <v>20352</v>
      </c>
      <c r="J5" s="34">
        <v>455726.55</v>
      </c>
      <c r="K5" s="34">
        <v>1671972.37</v>
      </c>
    </row>
    <row r="6" spans="1:11" s="5" customFormat="1" ht="18" customHeight="1">
      <c r="A6" s="3" t="s">
        <v>105</v>
      </c>
      <c r="B6" s="21">
        <v>25841</v>
      </c>
      <c r="C6" s="21">
        <v>278</v>
      </c>
      <c r="D6" s="21">
        <v>30898</v>
      </c>
      <c r="E6" s="34">
        <v>1898007.04</v>
      </c>
      <c r="F6" s="37">
        <v>18846586.46</v>
      </c>
      <c r="G6" s="21">
        <v>13009</v>
      </c>
      <c r="H6" s="21">
        <v>598</v>
      </c>
      <c r="I6" s="21">
        <v>19461</v>
      </c>
      <c r="J6" s="34">
        <v>373897.06</v>
      </c>
      <c r="K6" s="34">
        <v>2079779.43</v>
      </c>
    </row>
    <row r="7" spans="1:11" s="5" customFormat="1" ht="18" customHeight="1">
      <c r="A7" s="3" t="s">
        <v>106</v>
      </c>
      <c r="B7" s="21">
        <v>26513</v>
      </c>
      <c r="C7" s="21">
        <v>278</v>
      </c>
      <c r="D7" s="21">
        <v>30946</v>
      </c>
      <c r="E7" s="34">
        <v>1958061.61</v>
      </c>
      <c r="F7" s="37">
        <v>19035134.486</v>
      </c>
      <c r="G7" s="21">
        <v>13218</v>
      </c>
      <c r="H7" s="21">
        <v>599</v>
      </c>
      <c r="I7" s="21">
        <v>19428</v>
      </c>
      <c r="J7" s="34">
        <v>396126.75</v>
      </c>
      <c r="K7" s="34">
        <v>2171374.12</v>
      </c>
    </row>
    <row r="8" spans="1:11" s="5" customFormat="1" ht="18" customHeight="1">
      <c r="A8" s="3" t="s">
        <v>107</v>
      </c>
      <c r="B8" s="21">
        <v>27004</v>
      </c>
      <c r="C8" s="21">
        <v>278</v>
      </c>
      <c r="D8" s="21">
        <v>31235</v>
      </c>
      <c r="E8" s="34">
        <v>1985585.02</v>
      </c>
      <c r="F8" s="37">
        <v>18740374.019</v>
      </c>
      <c r="G8" s="21">
        <v>13391</v>
      </c>
      <c r="H8" s="21">
        <v>603</v>
      </c>
      <c r="I8" s="21">
        <v>19193</v>
      </c>
      <c r="J8" s="34">
        <v>403351.98</v>
      </c>
      <c r="K8" s="34">
        <v>2137048.22</v>
      </c>
    </row>
    <row r="9" spans="1:11" s="5" customFormat="1" ht="18" customHeight="1">
      <c r="A9" s="3" t="s">
        <v>108</v>
      </c>
      <c r="B9" s="21">
        <v>27554</v>
      </c>
      <c r="C9" s="21">
        <v>278</v>
      </c>
      <c r="D9" s="21">
        <v>31182</v>
      </c>
      <c r="E9" s="34">
        <v>2024980.07</v>
      </c>
      <c r="F9" s="37">
        <v>17918569.776</v>
      </c>
      <c r="G9" s="21">
        <v>13548</v>
      </c>
      <c r="H9" s="21">
        <v>600</v>
      </c>
      <c r="I9" s="21">
        <v>19274</v>
      </c>
      <c r="J9" s="34">
        <v>409782.16</v>
      </c>
      <c r="K9" s="34">
        <v>1974411.82</v>
      </c>
    </row>
    <row r="10" spans="1:11" s="5" customFormat="1" ht="18" customHeight="1">
      <c r="A10" s="3" t="s">
        <v>109</v>
      </c>
      <c r="B10" s="21">
        <v>27948</v>
      </c>
      <c r="C10" s="21">
        <v>277</v>
      </c>
      <c r="D10" s="21">
        <v>31205</v>
      </c>
      <c r="E10" s="34">
        <v>2046767.63</v>
      </c>
      <c r="F10" s="37">
        <v>17743917.357</v>
      </c>
      <c r="G10" s="21">
        <v>13692</v>
      </c>
      <c r="H10" s="21">
        <v>602</v>
      </c>
      <c r="I10" s="21">
        <v>19309</v>
      </c>
      <c r="J10" s="34">
        <v>413249.61</v>
      </c>
      <c r="K10" s="34">
        <v>1950262.08</v>
      </c>
    </row>
    <row r="11" spans="1:11" s="5" customFormat="1" ht="18" customHeight="1">
      <c r="A11" s="3" t="s">
        <v>110</v>
      </c>
      <c r="B11" s="21">
        <v>28359</v>
      </c>
      <c r="C11" s="21">
        <v>277</v>
      </c>
      <c r="D11" s="21">
        <v>31357</v>
      </c>
      <c r="E11" s="34">
        <v>2057611.72</v>
      </c>
      <c r="F11" s="37">
        <v>18459747.81</v>
      </c>
      <c r="G11" s="21">
        <v>13848</v>
      </c>
      <c r="H11" s="21">
        <v>601</v>
      </c>
      <c r="I11" s="21">
        <v>19492</v>
      </c>
      <c r="J11" s="34">
        <v>415782.53</v>
      </c>
      <c r="K11" s="34">
        <v>2008854.61</v>
      </c>
    </row>
    <row r="12" spans="1:11" s="5" customFormat="1" ht="18" customHeight="1">
      <c r="A12" s="3" t="s">
        <v>111</v>
      </c>
      <c r="B12" s="21">
        <v>28732</v>
      </c>
      <c r="C12" s="21">
        <v>277</v>
      </c>
      <c r="D12" s="21">
        <v>31389</v>
      </c>
      <c r="E12" s="34">
        <v>2088548.87</v>
      </c>
      <c r="F12" s="37">
        <v>19083966.209</v>
      </c>
      <c r="G12" s="21">
        <v>13984</v>
      </c>
      <c r="H12" s="21">
        <v>600</v>
      </c>
      <c r="I12" s="21">
        <v>19491</v>
      </c>
      <c r="J12" s="34">
        <v>416493.04</v>
      </c>
      <c r="K12" s="34">
        <v>2093985.54</v>
      </c>
    </row>
    <row r="13" spans="1:11" s="5" customFormat="1" ht="18" customHeight="1">
      <c r="A13" s="3" t="s">
        <v>112</v>
      </c>
      <c r="B13" s="21">
        <v>29096</v>
      </c>
      <c r="C13" s="21">
        <v>278</v>
      </c>
      <c r="D13" s="21">
        <v>31295</v>
      </c>
      <c r="E13" s="34">
        <v>2102594.46</v>
      </c>
      <c r="F13" s="37">
        <v>19130139.998</v>
      </c>
      <c r="G13" s="21">
        <v>14141</v>
      </c>
      <c r="H13" s="21">
        <v>599</v>
      </c>
      <c r="I13" s="21">
        <v>19501</v>
      </c>
      <c r="J13" s="34">
        <v>424361.71</v>
      </c>
      <c r="K13" s="34">
        <v>2155782.2</v>
      </c>
    </row>
    <row r="14" spans="1:11" s="5" customFormat="1" ht="18" customHeight="1">
      <c r="A14" s="3" t="s">
        <v>115</v>
      </c>
      <c r="B14" s="21">
        <v>29410</v>
      </c>
      <c r="C14" s="21">
        <v>279</v>
      </c>
      <c r="D14" s="21">
        <v>31212</v>
      </c>
      <c r="E14" s="34">
        <v>2115075.45</v>
      </c>
      <c r="F14" s="37">
        <v>19253126.868</v>
      </c>
      <c r="G14" s="21">
        <v>14321</v>
      </c>
      <c r="H14" s="21">
        <v>600</v>
      </c>
      <c r="I14" s="21">
        <v>19553</v>
      </c>
      <c r="J14" s="34">
        <v>437100.08</v>
      </c>
      <c r="K14" s="34">
        <v>2157528.18</v>
      </c>
    </row>
    <row r="15" spans="1:11" s="5" customFormat="1" ht="18" customHeight="1">
      <c r="A15" s="3" t="s">
        <v>116</v>
      </c>
      <c r="B15" s="21">
        <v>29794</v>
      </c>
      <c r="C15" s="21">
        <v>278</v>
      </c>
      <c r="D15" s="21">
        <v>31248</v>
      </c>
      <c r="E15" s="34">
        <v>2412713.89</v>
      </c>
      <c r="F15" s="37">
        <v>19724210.36</v>
      </c>
      <c r="G15" s="21">
        <v>14488</v>
      </c>
      <c r="H15" s="21">
        <v>598</v>
      </c>
      <c r="I15" s="21">
        <v>19491</v>
      </c>
      <c r="J15" s="34">
        <v>438921.87</v>
      </c>
      <c r="K15" s="34">
        <v>2155231.11</v>
      </c>
    </row>
    <row r="16" spans="1:11" s="5" customFormat="1" ht="18" customHeight="1">
      <c r="A16" s="3" t="s">
        <v>114</v>
      </c>
      <c r="B16" s="21">
        <v>30062</v>
      </c>
      <c r="C16" s="21">
        <v>278</v>
      </c>
      <c r="D16" s="21">
        <v>31272</v>
      </c>
      <c r="E16" s="34">
        <v>2345714.63</v>
      </c>
      <c r="F16" s="37">
        <v>18981889.4</v>
      </c>
      <c r="G16" s="21">
        <v>14647</v>
      </c>
      <c r="H16" s="21">
        <v>597</v>
      </c>
      <c r="I16" s="21">
        <v>19512</v>
      </c>
      <c r="J16" s="34">
        <v>445329.96</v>
      </c>
      <c r="K16" s="34">
        <v>2038655.81</v>
      </c>
    </row>
    <row r="17" spans="1:11" s="5" customFormat="1" ht="18" customHeight="1">
      <c r="A17" s="3" t="s">
        <v>113</v>
      </c>
      <c r="B17" s="21">
        <v>30335</v>
      </c>
      <c r="C17" s="21">
        <v>279</v>
      </c>
      <c r="D17" s="21">
        <v>30874</v>
      </c>
      <c r="E17" s="34">
        <v>2351602.99</v>
      </c>
      <c r="F17" s="37">
        <v>16032791.785</v>
      </c>
      <c r="G17" s="21">
        <v>14762</v>
      </c>
      <c r="H17" s="21">
        <v>599</v>
      </c>
      <c r="I17" s="21">
        <v>20352</v>
      </c>
      <c r="J17" s="34">
        <v>455726.55</v>
      </c>
      <c r="K17" s="34">
        <v>1671972.37</v>
      </c>
    </row>
    <row r="18" spans="1:8" s="5" customFormat="1" ht="18.75" customHeight="1">
      <c r="A18" s="648" t="s">
        <v>649</v>
      </c>
      <c r="B18" s="648"/>
      <c r="C18" s="648"/>
      <c r="D18" s="648"/>
      <c r="E18" s="648"/>
      <c r="F18" s="648"/>
      <c r="G18" s="648"/>
      <c r="H18" s="648"/>
    </row>
    <row r="19" spans="1:8" s="5" customFormat="1" ht="18" customHeight="1">
      <c r="A19" s="492" t="s">
        <v>650</v>
      </c>
      <c r="B19" s="492"/>
      <c r="C19" s="492"/>
      <c r="D19" s="492"/>
      <c r="E19" s="492"/>
      <c r="F19" s="492"/>
      <c r="G19" s="492"/>
      <c r="H19" s="492"/>
    </row>
    <row r="20" spans="1:8" s="5" customFormat="1" ht="18" customHeight="1">
      <c r="A20" s="492" t="s">
        <v>642</v>
      </c>
      <c r="B20" s="492"/>
      <c r="C20" s="492"/>
      <c r="D20" s="492"/>
      <c r="E20" s="492"/>
      <c r="F20" s="492"/>
      <c r="G20" s="492"/>
      <c r="H20" s="492"/>
    </row>
    <row r="21" s="5" customFormat="1" ht="27.75" customHeight="1"/>
  </sheetData>
  <sheetProtection/>
  <mergeCells count="7">
    <mergeCell ref="A20:H20"/>
    <mergeCell ref="A1:J1"/>
    <mergeCell ref="A2:A3"/>
    <mergeCell ref="B2:F2"/>
    <mergeCell ref="G2:K2"/>
    <mergeCell ref="A18:H18"/>
    <mergeCell ref="A19:H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3.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2" sqref="A2:A3"/>
    </sheetView>
  </sheetViews>
  <sheetFormatPr defaultColWidth="9.140625" defaultRowHeight="12.75"/>
  <cols>
    <col min="1" max="1" width="27.8515625" style="0" bestFit="1" customWidth="1"/>
    <col min="2" max="2" width="14.7109375" style="0" bestFit="1" customWidth="1"/>
    <col min="3" max="10" width="13.57421875" style="0" bestFit="1" customWidth="1"/>
    <col min="11" max="11" width="4.7109375" style="0" bestFit="1" customWidth="1"/>
  </cols>
  <sheetData>
    <row r="1" ht="15.75" customHeight="1">
      <c r="A1" s="6" t="s">
        <v>892</v>
      </c>
    </row>
    <row r="2" spans="1:10" s="5" customFormat="1" ht="18" customHeight="1">
      <c r="A2" s="502" t="s">
        <v>604</v>
      </c>
      <c r="B2" s="502" t="s">
        <v>616</v>
      </c>
      <c r="C2" s="555" t="s">
        <v>123</v>
      </c>
      <c r="D2" s="556"/>
      <c r="E2" s="555" t="s">
        <v>75</v>
      </c>
      <c r="F2" s="556"/>
      <c r="G2" s="555" t="s">
        <v>239</v>
      </c>
      <c r="H2" s="556"/>
      <c r="I2" s="555" t="s">
        <v>99</v>
      </c>
      <c r="J2" s="556"/>
    </row>
    <row r="3" spans="1:10" s="5" customFormat="1" ht="16.5" customHeight="1">
      <c r="A3" s="504"/>
      <c r="B3" s="504"/>
      <c r="C3" s="7" t="s">
        <v>121</v>
      </c>
      <c r="D3" s="7" t="s">
        <v>651</v>
      </c>
      <c r="E3" s="7" t="s">
        <v>121</v>
      </c>
      <c r="F3" s="7" t="s">
        <v>651</v>
      </c>
      <c r="G3" s="7" t="s">
        <v>121</v>
      </c>
      <c r="H3" s="7" t="s">
        <v>651</v>
      </c>
      <c r="I3" s="7" t="s">
        <v>121</v>
      </c>
      <c r="J3" s="7" t="s">
        <v>651</v>
      </c>
    </row>
    <row r="4" spans="1:10" s="5" customFormat="1" ht="18" customHeight="1">
      <c r="A4" s="649" t="s">
        <v>617</v>
      </c>
      <c r="B4" s="650"/>
      <c r="C4" s="650"/>
      <c r="D4" s="650"/>
      <c r="E4" s="650"/>
      <c r="F4" s="650"/>
      <c r="G4" s="650"/>
      <c r="H4" s="650"/>
      <c r="I4" s="650"/>
      <c r="J4" s="651"/>
    </row>
    <row r="5" spans="1:10" s="5" customFormat="1" ht="27" customHeight="1">
      <c r="A5" s="12" t="s">
        <v>652</v>
      </c>
      <c r="B5" s="28" t="s">
        <v>653</v>
      </c>
      <c r="C5" s="8">
        <v>799</v>
      </c>
      <c r="D5" s="8">
        <v>1983</v>
      </c>
      <c r="E5" s="8">
        <v>5636</v>
      </c>
      <c r="F5" s="8">
        <v>21075</v>
      </c>
      <c r="G5" s="8">
        <v>197</v>
      </c>
      <c r="H5" s="8">
        <v>4924</v>
      </c>
      <c r="I5" s="8">
        <v>6632</v>
      </c>
      <c r="J5" s="8">
        <v>27982</v>
      </c>
    </row>
    <row r="6" spans="1:10" s="5" customFormat="1" ht="15" customHeight="1">
      <c r="A6" s="12" t="s">
        <v>654</v>
      </c>
      <c r="B6" s="28" t="s">
        <v>653</v>
      </c>
      <c r="C6" s="8">
        <v>9311</v>
      </c>
      <c r="D6" s="8">
        <v>7436</v>
      </c>
      <c r="E6" s="8">
        <v>11411</v>
      </c>
      <c r="F6" s="8">
        <v>22664</v>
      </c>
      <c r="G6" s="8">
        <v>8984</v>
      </c>
      <c r="H6" s="8">
        <v>32206</v>
      </c>
      <c r="I6" s="8">
        <v>29706</v>
      </c>
      <c r="J6" s="8">
        <v>62306</v>
      </c>
    </row>
    <row r="7" spans="1:10" s="5" customFormat="1" ht="15" customHeight="1">
      <c r="A7" s="12" t="s">
        <v>655</v>
      </c>
      <c r="B7" s="28" t="s">
        <v>656</v>
      </c>
      <c r="C7" s="39">
        <v>114371.03383</v>
      </c>
      <c r="D7" s="39">
        <v>596610.17123</v>
      </c>
      <c r="E7" s="39">
        <v>5519775.35205</v>
      </c>
      <c r="F7" s="41">
        <v>10148121.00481</v>
      </c>
      <c r="G7" s="39">
        <v>352496.30172748</v>
      </c>
      <c r="H7" s="39">
        <v>6784656.06936728</v>
      </c>
      <c r="I7" s="39">
        <v>5986642.68760748</v>
      </c>
      <c r="J7" s="41">
        <v>17529387.2454073</v>
      </c>
    </row>
    <row r="8" spans="1:10" s="5" customFormat="1" ht="15" customHeight="1">
      <c r="A8" s="12" t="s">
        <v>657</v>
      </c>
      <c r="B8" s="28" t="s">
        <v>658</v>
      </c>
      <c r="C8" s="39">
        <v>2765533.13879034</v>
      </c>
      <c r="D8" s="39">
        <v>544641.47130897</v>
      </c>
      <c r="E8" s="39">
        <v>9895615.82597802</v>
      </c>
      <c r="F8" s="39">
        <v>1012156.77387468</v>
      </c>
      <c r="G8" s="39">
        <v>461705.520634461</v>
      </c>
      <c r="H8" s="39">
        <v>1353139.05503218</v>
      </c>
      <c r="I8" s="41">
        <v>13122854.4854028</v>
      </c>
      <c r="J8" s="39">
        <v>2909937.30021584</v>
      </c>
    </row>
    <row r="9" spans="1:10" s="5" customFormat="1" ht="27" customHeight="1">
      <c r="A9" s="12" t="s">
        <v>659</v>
      </c>
      <c r="B9" s="28" t="s">
        <v>660</v>
      </c>
      <c r="C9" s="8">
        <v>1289.12087</v>
      </c>
      <c r="D9" s="8">
        <v>695.18566</v>
      </c>
      <c r="E9" s="39">
        <v>179624.15059</v>
      </c>
      <c r="F9" s="8">
        <v>0</v>
      </c>
      <c r="G9" s="8">
        <v>4518.25190202</v>
      </c>
      <c r="H9" s="8">
        <v>2550.83813185</v>
      </c>
      <c r="I9" s="39">
        <v>185431.52336202</v>
      </c>
      <c r="J9" s="8">
        <v>3246.02379185</v>
      </c>
    </row>
    <row r="10" spans="1:10" s="5" customFormat="1" ht="15" customHeight="1">
      <c r="A10" s="12" t="s">
        <v>661</v>
      </c>
      <c r="B10" s="28" t="s">
        <v>662</v>
      </c>
      <c r="C10" s="39">
        <v>185959.6744065</v>
      </c>
      <c r="D10" s="8">
        <v>14796.4823395</v>
      </c>
      <c r="E10" s="39">
        <v>435694.946679708</v>
      </c>
      <c r="F10" s="8">
        <v>0</v>
      </c>
      <c r="G10" s="8">
        <v>3716.463771542</v>
      </c>
      <c r="H10" s="8">
        <v>560.23295717</v>
      </c>
      <c r="I10" s="39">
        <v>625371.08485775</v>
      </c>
      <c r="J10" s="8">
        <v>15356.71529667</v>
      </c>
    </row>
    <row r="11" spans="1:10" s="5" customFormat="1" ht="18" customHeight="1">
      <c r="A11" s="649" t="s">
        <v>618</v>
      </c>
      <c r="B11" s="650"/>
      <c r="C11" s="650"/>
      <c r="D11" s="650"/>
      <c r="E11" s="650"/>
      <c r="F11" s="650"/>
      <c r="G11" s="650"/>
      <c r="H11" s="650"/>
      <c r="I11" s="650"/>
      <c r="J11" s="651"/>
    </row>
    <row r="12" spans="1:10" s="5" customFormat="1" ht="27" customHeight="1">
      <c r="A12" s="12" t="s">
        <v>663</v>
      </c>
      <c r="B12" s="28" t="s">
        <v>653</v>
      </c>
      <c r="C12" s="21">
        <v>559</v>
      </c>
      <c r="D12" s="21">
        <v>447</v>
      </c>
      <c r="E12" s="21">
        <v>5692</v>
      </c>
      <c r="F12" s="21">
        <v>7900</v>
      </c>
      <c r="G12" s="21">
        <v>2607</v>
      </c>
      <c r="H12" s="21">
        <v>730</v>
      </c>
      <c r="I12" s="21">
        <v>8858</v>
      </c>
      <c r="J12" s="21">
        <v>9077</v>
      </c>
    </row>
    <row r="13" spans="1:10" s="5" customFormat="1" ht="15" customHeight="1">
      <c r="A13" s="12" t="s">
        <v>664</v>
      </c>
      <c r="B13" s="28" t="s">
        <v>653</v>
      </c>
      <c r="C13" s="21">
        <v>7443</v>
      </c>
      <c r="D13" s="21">
        <v>3176</v>
      </c>
      <c r="E13" s="21">
        <v>5824</v>
      </c>
      <c r="F13" s="21">
        <v>8194</v>
      </c>
      <c r="G13" s="21">
        <v>20823</v>
      </c>
      <c r="H13" s="21">
        <v>2569</v>
      </c>
      <c r="I13" s="21">
        <v>34090</v>
      </c>
      <c r="J13" s="21">
        <v>13939</v>
      </c>
    </row>
    <row r="14" spans="1:10" s="5" customFormat="1" ht="15" customHeight="1">
      <c r="A14" s="12" t="s">
        <v>655</v>
      </c>
      <c r="B14" s="28" t="s">
        <v>665</v>
      </c>
      <c r="C14" s="21">
        <v>3516.26</v>
      </c>
      <c r="D14" s="21">
        <v>112552.68</v>
      </c>
      <c r="E14" s="34">
        <v>2410848.28</v>
      </c>
      <c r="F14" s="34">
        <v>1629139.71</v>
      </c>
      <c r="G14" s="34">
        <v>260203.83</v>
      </c>
      <c r="H14" s="34">
        <v>141004.77</v>
      </c>
      <c r="I14" s="34">
        <v>2674568.37</v>
      </c>
      <c r="J14" s="34">
        <v>1882697.16</v>
      </c>
    </row>
    <row r="15" spans="1:10" s="5" customFormat="1" ht="15" customHeight="1">
      <c r="A15" s="12" t="s">
        <v>657</v>
      </c>
      <c r="B15" s="28" t="s">
        <v>666</v>
      </c>
      <c r="C15" s="21">
        <v>66222.71</v>
      </c>
      <c r="D15" s="21">
        <v>41579.57</v>
      </c>
      <c r="E15" s="34">
        <v>1329810.84</v>
      </c>
      <c r="F15" s="34">
        <v>128540.76</v>
      </c>
      <c r="G15" s="21">
        <v>77636.74</v>
      </c>
      <c r="H15" s="21">
        <v>28181.75</v>
      </c>
      <c r="I15" s="34">
        <v>1473670.29</v>
      </c>
      <c r="J15" s="34">
        <v>198302.08</v>
      </c>
    </row>
    <row r="16" spans="1:10" s="5" customFormat="1" ht="27" customHeight="1">
      <c r="A16" s="12" t="s">
        <v>659</v>
      </c>
      <c r="B16" s="28" t="s">
        <v>665</v>
      </c>
      <c r="C16" s="21">
        <v>47.41</v>
      </c>
      <c r="D16" s="21">
        <v>0</v>
      </c>
      <c r="E16" s="34">
        <v>119019.77</v>
      </c>
      <c r="F16" s="21">
        <v>0</v>
      </c>
      <c r="G16" s="21">
        <v>29649.29</v>
      </c>
      <c r="H16" s="21">
        <v>0</v>
      </c>
      <c r="I16" s="34">
        <v>148716.47</v>
      </c>
      <c r="J16" s="21">
        <v>0</v>
      </c>
    </row>
    <row r="17" spans="1:10" s="5" customFormat="1" ht="15" customHeight="1">
      <c r="A17" s="12" t="s">
        <v>661</v>
      </c>
      <c r="B17" s="28" t="s">
        <v>666</v>
      </c>
      <c r="C17" s="21">
        <v>687.33</v>
      </c>
      <c r="D17" s="21">
        <v>0</v>
      </c>
      <c r="E17" s="21">
        <v>79163.99</v>
      </c>
      <c r="F17" s="21">
        <v>0</v>
      </c>
      <c r="G17" s="21">
        <v>16521.97</v>
      </c>
      <c r="H17" s="21">
        <v>0</v>
      </c>
      <c r="I17" s="21">
        <v>96373.29</v>
      </c>
      <c r="J17" s="21">
        <v>0</v>
      </c>
    </row>
    <row r="18" spans="1:10" s="5" customFormat="1" ht="14.25" customHeight="1">
      <c r="A18" s="551" t="s">
        <v>667</v>
      </c>
      <c r="B18" s="551"/>
      <c r="C18" s="551"/>
      <c r="D18" s="551"/>
      <c r="E18" s="551"/>
      <c r="F18" s="551"/>
      <c r="G18" s="551"/>
      <c r="H18" s="551"/>
      <c r="I18" s="551"/>
      <c r="J18" s="551"/>
    </row>
    <row r="19" spans="1:10" s="5" customFormat="1" ht="13.5" customHeight="1">
      <c r="A19" s="551" t="s">
        <v>642</v>
      </c>
      <c r="B19" s="551"/>
      <c r="C19" s="551"/>
      <c r="D19" s="551"/>
      <c r="E19" s="551"/>
      <c r="F19" s="551"/>
      <c r="G19" s="551"/>
      <c r="H19" s="551"/>
      <c r="I19" s="551"/>
      <c r="J19" s="551"/>
    </row>
    <row r="20" s="5" customFormat="1" ht="27" customHeight="1"/>
  </sheetData>
  <sheetProtection/>
  <mergeCells count="10">
    <mergeCell ref="A4:J4"/>
    <mergeCell ref="A11:J11"/>
    <mergeCell ref="A18:J18"/>
    <mergeCell ref="A19:J19"/>
    <mergeCell ref="A2:A3"/>
    <mergeCell ref="B2:B3"/>
    <mergeCell ref="C2:D2"/>
    <mergeCell ref="E2:F2"/>
    <mergeCell ref="G2:H2"/>
    <mergeCell ref="I2:J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4.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J24" sqref="J24"/>
    </sheetView>
  </sheetViews>
  <sheetFormatPr defaultColWidth="9.140625" defaultRowHeight="12.75"/>
  <cols>
    <col min="1" max="1" width="9.140625" style="258" customWidth="1"/>
    <col min="2" max="2" width="18.57421875" style="258" customWidth="1"/>
    <col min="3" max="3" width="10.140625" style="258" bestFit="1" customWidth="1"/>
    <col min="4" max="4" width="11.421875" style="258" customWidth="1"/>
    <col min="5" max="5" width="7.421875" style="258" bestFit="1" customWidth="1"/>
    <col min="6" max="6" width="7.140625" style="258" bestFit="1" customWidth="1"/>
    <col min="7" max="7" width="8.7109375" style="258" bestFit="1" customWidth="1"/>
    <col min="8" max="8" width="10.421875" style="258" customWidth="1"/>
    <col min="9" max="9" width="8.7109375" style="258" customWidth="1"/>
    <col min="10" max="10" width="6.7109375" style="258" bestFit="1" customWidth="1"/>
    <col min="11" max="11" width="10.140625" style="258" bestFit="1" customWidth="1"/>
    <col min="12" max="16384" width="9.140625" style="258" customWidth="1"/>
  </cols>
  <sheetData>
    <row r="1" spans="1:10" ht="15.75" thickBot="1">
      <c r="A1" s="257" t="s">
        <v>1106</v>
      </c>
      <c r="B1" s="257"/>
      <c r="C1" s="257"/>
      <c r="D1" s="257"/>
      <c r="E1" s="257"/>
      <c r="F1" s="257"/>
      <c r="G1" s="257"/>
      <c r="H1" s="257"/>
      <c r="I1" s="257"/>
      <c r="J1" s="257"/>
    </row>
    <row r="2" spans="1:11" ht="15">
      <c r="A2" s="657" t="s">
        <v>668</v>
      </c>
      <c r="B2" s="659" t="s">
        <v>604</v>
      </c>
      <c r="C2" s="652" t="s">
        <v>669</v>
      </c>
      <c r="D2" s="652"/>
      <c r="E2" s="652"/>
      <c r="F2" s="652"/>
      <c r="G2" s="652"/>
      <c r="H2" s="652" t="s">
        <v>670</v>
      </c>
      <c r="I2" s="652"/>
      <c r="J2" s="652"/>
      <c r="K2" s="653"/>
    </row>
    <row r="3" spans="1:11" ht="51.75" customHeight="1">
      <c r="A3" s="658"/>
      <c r="B3" s="660"/>
      <c r="C3" s="259" t="s">
        <v>671</v>
      </c>
      <c r="D3" s="260" t="s">
        <v>672</v>
      </c>
      <c r="E3" s="259" t="s">
        <v>673</v>
      </c>
      <c r="F3" s="259" t="s">
        <v>973</v>
      </c>
      <c r="G3" s="260" t="s">
        <v>675</v>
      </c>
      <c r="H3" s="259" t="s">
        <v>671</v>
      </c>
      <c r="I3" s="260" t="s">
        <v>672</v>
      </c>
      <c r="J3" s="259" t="s">
        <v>673</v>
      </c>
      <c r="K3" s="261" t="s">
        <v>973</v>
      </c>
    </row>
    <row r="4" spans="1:12" ht="12.75">
      <c r="A4" s="654" t="s">
        <v>677</v>
      </c>
      <c r="B4" s="262" t="s">
        <v>678</v>
      </c>
      <c r="C4" s="263">
        <v>21</v>
      </c>
      <c r="D4" s="263">
        <v>0</v>
      </c>
      <c r="E4" s="263">
        <v>0</v>
      </c>
      <c r="F4" s="263">
        <v>0</v>
      </c>
      <c r="G4" s="263">
        <v>0</v>
      </c>
      <c r="H4" s="263">
        <v>5</v>
      </c>
      <c r="I4" s="263">
        <v>0</v>
      </c>
      <c r="J4" s="263">
        <v>0</v>
      </c>
      <c r="K4" s="264">
        <v>0</v>
      </c>
      <c r="L4" s="265"/>
    </row>
    <row r="5" spans="1:12" ht="12.75">
      <c r="A5" s="654"/>
      <c r="B5" s="262" t="s">
        <v>974</v>
      </c>
      <c r="C5" s="263">
        <v>20</v>
      </c>
      <c r="D5" s="263">
        <v>0</v>
      </c>
      <c r="E5" s="263">
        <v>0</v>
      </c>
      <c r="F5" s="263">
        <v>0</v>
      </c>
      <c r="G5" s="263">
        <v>0</v>
      </c>
      <c r="H5" s="263">
        <v>5</v>
      </c>
      <c r="I5" s="263">
        <v>0</v>
      </c>
      <c r="J5" s="263">
        <v>0</v>
      </c>
      <c r="K5" s="264">
        <v>0</v>
      </c>
      <c r="L5" s="265"/>
    </row>
    <row r="6" spans="1:12" ht="12.75">
      <c r="A6" s="654"/>
      <c r="B6" s="262" t="s">
        <v>679</v>
      </c>
      <c r="C6" s="263">
        <v>16</v>
      </c>
      <c r="D6" s="263">
        <v>0</v>
      </c>
      <c r="E6" s="263">
        <v>0</v>
      </c>
      <c r="F6" s="263">
        <v>0</v>
      </c>
      <c r="G6" s="263">
        <v>0</v>
      </c>
      <c r="H6" s="263">
        <v>2</v>
      </c>
      <c r="I6" s="263">
        <v>0</v>
      </c>
      <c r="J6" s="263">
        <v>0</v>
      </c>
      <c r="K6" s="264">
        <v>0</v>
      </c>
      <c r="L6" s="265"/>
    </row>
    <row r="7" spans="1:11" ht="12.75">
      <c r="A7" s="654" t="s">
        <v>680</v>
      </c>
      <c r="B7" s="262" t="s">
        <v>678</v>
      </c>
      <c r="C7" s="266">
        <v>9</v>
      </c>
      <c r="D7" s="266">
        <v>5</v>
      </c>
      <c r="E7" s="266">
        <v>3</v>
      </c>
      <c r="F7" s="266">
        <v>2</v>
      </c>
      <c r="G7" s="266">
        <v>0</v>
      </c>
      <c r="H7" s="266">
        <v>0</v>
      </c>
      <c r="I7" s="266">
        <v>2</v>
      </c>
      <c r="J7" s="266">
        <v>2</v>
      </c>
      <c r="K7" s="264">
        <v>1</v>
      </c>
    </row>
    <row r="8" spans="1:11" ht="12.75">
      <c r="A8" s="654"/>
      <c r="B8" s="262" t="s">
        <v>974</v>
      </c>
      <c r="C8" s="266">
        <v>8</v>
      </c>
      <c r="D8" s="266">
        <v>5</v>
      </c>
      <c r="E8" s="266">
        <v>2</v>
      </c>
      <c r="F8" s="266">
        <v>2</v>
      </c>
      <c r="G8" s="266">
        <v>0</v>
      </c>
      <c r="H8" s="266">
        <v>0</v>
      </c>
      <c r="I8" s="266">
        <v>2</v>
      </c>
      <c r="J8" s="266">
        <v>2</v>
      </c>
      <c r="K8" s="264">
        <v>1</v>
      </c>
    </row>
    <row r="9" spans="1:11" ht="12.75">
      <c r="A9" s="654"/>
      <c r="B9" s="262" t="s">
        <v>679</v>
      </c>
      <c r="C9" s="266">
        <v>5</v>
      </c>
      <c r="D9" s="266">
        <v>5</v>
      </c>
      <c r="E9" s="266">
        <v>2</v>
      </c>
      <c r="F9" s="266">
        <v>2</v>
      </c>
      <c r="G9" s="266">
        <v>0</v>
      </c>
      <c r="H9" s="266">
        <v>0</v>
      </c>
      <c r="I9" s="266">
        <v>2</v>
      </c>
      <c r="J9" s="266">
        <v>2</v>
      </c>
      <c r="K9" s="264">
        <v>1</v>
      </c>
    </row>
    <row r="10" spans="1:13" ht="12.75">
      <c r="A10" s="654" t="s">
        <v>975</v>
      </c>
      <c r="B10" s="262" t="s">
        <v>678</v>
      </c>
      <c r="C10" s="266">
        <v>10</v>
      </c>
      <c r="D10" s="266">
        <v>1</v>
      </c>
      <c r="E10" s="266">
        <v>0</v>
      </c>
      <c r="F10" s="266">
        <v>0</v>
      </c>
      <c r="G10" s="263">
        <v>1</v>
      </c>
      <c r="H10" s="266">
        <v>0</v>
      </c>
      <c r="I10" s="266">
        <v>0</v>
      </c>
      <c r="J10" s="266">
        <v>0</v>
      </c>
      <c r="K10" s="267">
        <v>0</v>
      </c>
      <c r="M10" s="258" t="s">
        <v>976</v>
      </c>
    </row>
    <row r="11" spans="1:11" ht="12.75">
      <c r="A11" s="654"/>
      <c r="B11" s="262" t="s">
        <v>974</v>
      </c>
      <c r="C11" s="266">
        <v>10</v>
      </c>
      <c r="D11" s="266">
        <v>1</v>
      </c>
      <c r="E11" s="266">
        <v>0</v>
      </c>
      <c r="F11" s="266">
        <v>0</v>
      </c>
      <c r="G11" s="263">
        <v>1</v>
      </c>
      <c r="H11" s="266">
        <v>0</v>
      </c>
      <c r="I11" s="266">
        <v>0</v>
      </c>
      <c r="J11" s="266">
        <v>0</v>
      </c>
      <c r="K11" s="267">
        <v>0</v>
      </c>
    </row>
    <row r="12" spans="1:11" ht="12.75">
      <c r="A12" s="654"/>
      <c r="B12" s="262" t="s">
        <v>679</v>
      </c>
      <c r="C12" s="266">
        <v>2</v>
      </c>
      <c r="D12" s="266">
        <v>1</v>
      </c>
      <c r="E12" s="266">
        <v>0</v>
      </c>
      <c r="F12" s="266">
        <v>0</v>
      </c>
      <c r="G12" s="266">
        <v>1</v>
      </c>
      <c r="H12" s="266">
        <v>0</v>
      </c>
      <c r="I12" s="266">
        <v>0</v>
      </c>
      <c r="J12" s="266">
        <v>0</v>
      </c>
      <c r="K12" s="264">
        <v>0</v>
      </c>
    </row>
    <row r="13" spans="1:16" ht="12.75">
      <c r="A13" s="655" t="s">
        <v>161</v>
      </c>
      <c r="B13" s="268" t="s">
        <v>678</v>
      </c>
      <c r="C13" s="266">
        <v>7</v>
      </c>
      <c r="D13" s="266">
        <v>3</v>
      </c>
      <c r="E13" s="266">
        <v>2</v>
      </c>
      <c r="F13" s="266">
        <v>2</v>
      </c>
      <c r="G13" s="266">
        <v>0</v>
      </c>
      <c r="H13" s="266">
        <v>0</v>
      </c>
      <c r="I13" s="266">
        <v>0</v>
      </c>
      <c r="J13" s="266">
        <v>0</v>
      </c>
      <c r="K13" s="264">
        <v>0</v>
      </c>
      <c r="P13" s="258" t="s">
        <v>976</v>
      </c>
    </row>
    <row r="14" spans="1:11" ht="15" customHeight="1">
      <c r="A14" s="655"/>
      <c r="B14" s="268" t="s">
        <v>974</v>
      </c>
      <c r="C14" s="266">
        <v>7</v>
      </c>
      <c r="D14" s="266">
        <v>3</v>
      </c>
      <c r="E14" s="266">
        <v>2</v>
      </c>
      <c r="F14" s="266">
        <v>2</v>
      </c>
      <c r="G14" s="266">
        <v>0</v>
      </c>
      <c r="H14" s="266">
        <v>0</v>
      </c>
      <c r="I14" s="266">
        <v>0</v>
      </c>
      <c r="J14" s="266">
        <v>0</v>
      </c>
      <c r="K14" s="264">
        <v>0</v>
      </c>
    </row>
    <row r="15" spans="1:14" ht="15.75" customHeight="1">
      <c r="A15" s="655"/>
      <c r="B15" s="268" t="s">
        <v>679</v>
      </c>
      <c r="C15" s="266">
        <v>3</v>
      </c>
      <c r="D15" s="266">
        <v>0</v>
      </c>
      <c r="E15" s="266">
        <v>1</v>
      </c>
      <c r="F15" s="266">
        <v>1</v>
      </c>
      <c r="G15" s="266">
        <v>0</v>
      </c>
      <c r="H15" s="266">
        <v>0</v>
      </c>
      <c r="I15" s="266">
        <v>0</v>
      </c>
      <c r="J15" s="266">
        <v>0</v>
      </c>
      <c r="K15" s="264">
        <v>0</v>
      </c>
      <c r="N15" s="258" t="s">
        <v>976</v>
      </c>
    </row>
    <row r="16" spans="1:11" ht="15.75" customHeight="1">
      <c r="A16" s="655" t="s">
        <v>162</v>
      </c>
      <c r="B16" s="268" t="s">
        <v>678</v>
      </c>
      <c r="C16" s="266">
        <v>0</v>
      </c>
      <c r="D16" s="266">
        <v>1</v>
      </c>
      <c r="E16" s="266" t="s">
        <v>977</v>
      </c>
      <c r="F16" s="266">
        <v>1</v>
      </c>
      <c r="G16" s="266">
        <v>0</v>
      </c>
      <c r="H16" s="266">
        <v>0</v>
      </c>
      <c r="I16" s="266">
        <v>0</v>
      </c>
      <c r="J16" s="266">
        <v>0</v>
      </c>
      <c r="K16" s="264">
        <v>0</v>
      </c>
    </row>
    <row r="17" spans="1:11" ht="15.75" customHeight="1">
      <c r="A17" s="655"/>
      <c r="B17" s="268" t="s">
        <v>974</v>
      </c>
      <c r="C17" s="266">
        <v>0</v>
      </c>
      <c r="D17" s="266">
        <v>0</v>
      </c>
      <c r="E17" s="266" t="s">
        <v>977</v>
      </c>
      <c r="F17" s="266">
        <v>1</v>
      </c>
      <c r="G17" s="266">
        <v>0</v>
      </c>
      <c r="H17" s="266">
        <v>0</v>
      </c>
      <c r="I17" s="266">
        <v>0</v>
      </c>
      <c r="J17" s="266">
        <v>0</v>
      </c>
      <c r="K17" s="264">
        <v>0</v>
      </c>
    </row>
    <row r="18" spans="1:11" ht="15.75" customHeight="1" thickBot="1">
      <c r="A18" s="656"/>
      <c r="B18" s="269" t="s">
        <v>679</v>
      </c>
      <c r="C18" s="270">
        <v>0</v>
      </c>
      <c r="D18" s="270">
        <v>0</v>
      </c>
      <c r="E18" s="270" t="s">
        <v>977</v>
      </c>
      <c r="F18" s="270">
        <v>1</v>
      </c>
      <c r="G18" s="270">
        <v>0</v>
      </c>
      <c r="H18" s="270">
        <v>0</v>
      </c>
      <c r="I18" s="270">
        <v>0</v>
      </c>
      <c r="J18" s="270">
        <v>0</v>
      </c>
      <c r="K18" s="271">
        <v>0</v>
      </c>
    </row>
    <row r="19" spans="1:13" ht="15" customHeight="1">
      <c r="A19" s="272" t="s">
        <v>978</v>
      </c>
      <c r="B19" s="273"/>
      <c r="C19" s="273"/>
      <c r="D19" s="273"/>
      <c r="E19" s="274"/>
      <c r="F19" s="274"/>
      <c r="G19" s="274"/>
      <c r="H19" s="274"/>
      <c r="I19" s="274"/>
      <c r="J19" s="274"/>
      <c r="M19" s="258" t="s">
        <v>976</v>
      </c>
    </row>
    <row r="20" spans="2:10" ht="15" customHeight="1">
      <c r="B20" s="274"/>
      <c r="C20" s="274"/>
      <c r="D20" s="274"/>
      <c r="E20" s="274"/>
      <c r="F20" s="274"/>
      <c r="G20" s="274"/>
      <c r="H20" s="274"/>
      <c r="I20" s="274"/>
      <c r="J20" s="274"/>
    </row>
    <row r="29" ht="12.75">
      <c r="E29" s="258" t="s">
        <v>976</v>
      </c>
    </row>
  </sheetData>
  <sheetProtection/>
  <mergeCells count="9">
    <mergeCell ref="H2:K2"/>
    <mergeCell ref="A4:A6"/>
    <mergeCell ref="A7:A9"/>
    <mergeCell ref="A10:A12"/>
    <mergeCell ref="A13:A15"/>
    <mergeCell ref="A16:A18"/>
    <mergeCell ref="A2:A3"/>
    <mergeCell ref="B2:B3"/>
    <mergeCell ref="C2:G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A2" sqref="A2:A3"/>
    </sheetView>
  </sheetViews>
  <sheetFormatPr defaultColWidth="9.140625" defaultRowHeight="12.75"/>
  <cols>
    <col min="1" max="9" width="14.7109375" style="0" bestFit="1" customWidth="1"/>
    <col min="10" max="10" width="4.8515625" style="0" bestFit="1" customWidth="1"/>
  </cols>
  <sheetData>
    <row r="1" spans="1:4" ht="13.5" customHeight="1">
      <c r="A1" s="552" t="s">
        <v>971</v>
      </c>
      <c r="B1" s="552"/>
      <c r="C1" s="552"/>
      <c r="D1" s="552"/>
    </row>
    <row r="2" spans="1:9" s="5" customFormat="1" ht="18.75" customHeight="1">
      <c r="A2" s="502" t="s">
        <v>599</v>
      </c>
      <c r="B2" s="555" t="s">
        <v>681</v>
      </c>
      <c r="C2" s="583"/>
      <c r="D2" s="583"/>
      <c r="E2" s="556"/>
      <c r="F2" s="555" t="s">
        <v>682</v>
      </c>
      <c r="G2" s="583"/>
      <c r="H2" s="583"/>
      <c r="I2" s="556"/>
    </row>
    <row r="3" spans="1:9" s="5" customFormat="1" ht="18" customHeight="1">
      <c r="A3" s="504"/>
      <c r="B3" s="7" t="s">
        <v>598</v>
      </c>
      <c r="C3" s="7" t="s">
        <v>199</v>
      </c>
      <c r="D3" s="7" t="s">
        <v>200</v>
      </c>
      <c r="E3" s="7" t="s">
        <v>201</v>
      </c>
      <c r="F3" s="7" t="s">
        <v>598</v>
      </c>
      <c r="G3" s="7" t="s">
        <v>199</v>
      </c>
      <c r="H3" s="7" t="s">
        <v>200</v>
      </c>
      <c r="I3" s="7" t="s">
        <v>201</v>
      </c>
    </row>
    <row r="4" spans="1:9" s="5" customFormat="1" ht="18" customHeight="1">
      <c r="A4" s="3" t="s">
        <v>28</v>
      </c>
      <c r="B4" s="27">
        <v>3662.99</v>
      </c>
      <c r="C4" s="27">
        <v>4171.56</v>
      </c>
      <c r="D4" s="27">
        <v>3311.89</v>
      </c>
      <c r="E4" s="27">
        <v>3738.58</v>
      </c>
      <c r="F4" s="27">
        <v>3051.23</v>
      </c>
      <c r="G4" s="27">
        <v>3589.79</v>
      </c>
      <c r="H4" s="27">
        <v>2838.4</v>
      </c>
      <c r="I4" s="27">
        <v>3414.28</v>
      </c>
    </row>
    <row r="5" spans="1:9" s="5" customFormat="1" ht="18" customHeight="1">
      <c r="A5" s="3" t="s">
        <v>29</v>
      </c>
      <c r="B5" s="27"/>
      <c r="C5" s="27"/>
      <c r="D5" s="27"/>
      <c r="E5" s="27"/>
      <c r="F5" s="27">
        <v>3450.3</v>
      </c>
      <c r="G5" s="27">
        <v>3674.18</v>
      </c>
      <c r="H5" s="27">
        <v>2841.01</v>
      </c>
      <c r="I5" s="27">
        <v>3179.85</v>
      </c>
    </row>
    <row r="6" spans="1:9" s="5" customFormat="1" ht="18" customHeight="1">
      <c r="A6" s="3" t="s">
        <v>105</v>
      </c>
      <c r="B6" s="27">
        <v>599.92</v>
      </c>
      <c r="C6" s="27">
        <v>614.44</v>
      </c>
      <c r="D6" s="27">
        <v>598.52</v>
      </c>
      <c r="E6" s="27">
        <v>603.16</v>
      </c>
      <c r="F6" s="27">
        <v>3450.3</v>
      </c>
      <c r="G6" s="27">
        <v>3604.18</v>
      </c>
      <c r="H6" s="27">
        <v>3450.33</v>
      </c>
      <c r="I6" s="27">
        <v>3500.82</v>
      </c>
    </row>
    <row r="7" spans="1:9" s="5" customFormat="1" ht="18" customHeight="1">
      <c r="A7" s="3" t="s">
        <v>106</v>
      </c>
      <c r="B7" s="27">
        <v>603.16</v>
      </c>
      <c r="C7" s="27">
        <v>603.16</v>
      </c>
      <c r="D7" s="27">
        <v>570.3</v>
      </c>
      <c r="E7" s="27">
        <v>570.79</v>
      </c>
      <c r="F7" s="27">
        <v>3506.68</v>
      </c>
      <c r="G7" s="27">
        <v>3674.18</v>
      </c>
      <c r="H7" s="27">
        <v>3497.67</v>
      </c>
      <c r="I7" s="27">
        <v>3614.86</v>
      </c>
    </row>
    <row r="8" spans="1:9" s="5" customFormat="1" ht="18" customHeight="1">
      <c r="A8" s="3" t="s">
        <v>107</v>
      </c>
      <c r="B8" s="27">
        <v>570.22</v>
      </c>
      <c r="C8" s="27">
        <v>596.89</v>
      </c>
      <c r="D8" s="27">
        <v>563.51</v>
      </c>
      <c r="E8" s="27">
        <v>592.31</v>
      </c>
      <c r="F8" s="27">
        <v>3623.27</v>
      </c>
      <c r="G8" s="27">
        <v>3623.27</v>
      </c>
      <c r="H8" s="27">
        <v>3468.83</v>
      </c>
      <c r="I8" s="27">
        <v>3496.79</v>
      </c>
    </row>
    <row r="9" spans="1:9" s="5" customFormat="1" ht="18" customHeight="1">
      <c r="A9" s="3" t="s">
        <v>108</v>
      </c>
      <c r="B9" s="27">
        <v>591.94</v>
      </c>
      <c r="C9" s="27">
        <v>596.33</v>
      </c>
      <c r="D9" s="27">
        <v>580.24</v>
      </c>
      <c r="E9" s="27">
        <v>592.01</v>
      </c>
      <c r="F9" s="27">
        <v>3505.64</v>
      </c>
      <c r="G9" s="27">
        <v>3646.43</v>
      </c>
      <c r="H9" s="27">
        <v>3503.28</v>
      </c>
      <c r="I9" s="27">
        <v>3636.84</v>
      </c>
    </row>
    <row r="10" spans="1:9" s="5" customFormat="1" ht="18" customHeight="1">
      <c r="A10" s="3" t="s">
        <v>109</v>
      </c>
      <c r="B10" s="27">
        <v>590.05</v>
      </c>
      <c r="C10" s="27">
        <v>617.27</v>
      </c>
      <c r="D10" s="27">
        <v>583.04</v>
      </c>
      <c r="E10" s="27">
        <v>610.11</v>
      </c>
      <c r="F10" s="27">
        <v>3642.07</v>
      </c>
      <c r="G10" s="27">
        <v>3643.12</v>
      </c>
      <c r="H10" s="27">
        <v>3536.75</v>
      </c>
      <c r="I10" s="27">
        <v>3559.27</v>
      </c>
    </row>
    <row r="11" spans="1:9" s="5" customFormat="1" ht="18" customHeight="1">
      <c r="A11" s="3" t="s">
        <v>110</v>
      </c>
      <c r="B11" s="27">
        <v>610.11</v>
      </c>
      <c r="C11" s="27">
        <v>628.28</v>
      </c>
      <c r="D11" s="27">
        <v>595.02</v>
      </c>
      <c r="E11" s="27">
        <v>599.25</v>
      </c>
      <c r="F11" s="27">
        <v>3541.84</v>
      </c>
      <c r="G11" s="27">
        <v>3546.32</v>
      </c>
      <c r="H11" s="27">
        <v>3417.79</v>
      </c>
      <c r="I11" s="27">
        <v>3428.56</v>
      </c>
    </row>
    <row r="12" spans="1:9" s="5" customFormat="1" ht="18" customHeight="1">
      <c r="A12" s="3" t="s">
        <v>111</v>
      </c>
      <c r="B12" s="27"/>
      <c r="C12" s="27"/>
      <c r="D12" s="27"/>
      <c r="E12" s="27"/>
      <c r="F12" s="27">
        <v>3440.55</v>
      </c>
      <c r="G12" s="27">
        <v>3522.09</v>
      </c>
      <c r="H12" s="27">
        <v>3350.87</v>
      </c>
      <c r="I12" s="27">
        <v>3521.35</v>
      </c>
    </row>
    <row r="13" spans="1:9" s="5" customFormat="1" ht="18" customHeight="1">
      <c r="A13" s="3" t="s">
        <v>112</v>
      </c>
      <c r="B13" s="27"/>
      <c r="C13" s="27"/>
      <c r="D13" s="27"/>
      <c r="E13" s="27"/>
      <c r="F13" s="27">
        <v>3512.62</v>
      </c>
      <c r="G13" s="27">
        <v>3602.67</v>
      </c>
      <c r="H13" s="27">
        <v>3428.64</v>
      </c>
      <c r="I13" s="27">
        <v>3438.43</v>
      </c>
    </row>
    <row r="14" spans="1:9" s="5" customFormat="1" ht="18" customHeight="1">
      <c r="A14" s="3" t="s">
        <v>115</v>
      </c>
      <c r="B14" s="27">
        <v>10512.21</v>
      </c>
      <c r="C14" s="27">
        <v>10677.98</v>
      </c>
      <c r="D14" s="27">
        <v>10457.19</v>
      </c>
      <c r="E14" s="27">
        <v>10583.62</v>
      </c>
      <c r="F14" s="27">
        <v>3443.16</v>
      </c>
      <c r="G14" s="27">
        <v>3623.75</v>
      </c>
      <c r="H14" s="27">
        <v>3420.67</v>
      </c>
      <c r="I14" s="27">
        <v>3612.94</v>
      </c>
    </row>
    <row r="15" spans="1:9" s="5" customFormat="1" ht="18" customHeight="1">
      <c r="A15" s="3" t="s">
        <v>116</v>
      </c>
      <c r="B15" s="27">
        <v>10575.81</v>
      </c>
      <c r="C15" s="27">
        <v>10950.65</v>
      </c>
      <c r="D15" s="27">
        <v>10083.56</v>
      </c>
      <c r="E15" s="27">
        <v>10101.94</v>
      </c>
      <c r="F15" s="27">
        <v>3612.94</v>
      </c>
      <c r="G15" s="27">
        <v>3653.73</v>
      </c>
      <c r="H15" s="27">
        <v>3246.33</v>
      </c>
      <c r="I15" s="27">
        <v>3257.74</v>
      </c>
    </row>
    <row r="16" spans="1:9" s="5" customFormat="1" ht="18" customHeight="1">
      <c r="A16" s="3" t="s">
        <v>114</v>
      </c>
      <c r="B16" s="27">
        <v>10094.22</v>
      </c>
      <c r="C16" s="27">
        <v>10259.26</v>
      </c>
      <c r="D16" s="27">
        <v>9473.49</v>
      </c>
      <c r="E16" s="27">
        <v>9505.09</v>
      </c>
      <c r="F16" s="27">
        <v>3258.35</v>
      </c>
      <c r="G16" s="27">
        <v>3277.06</v>
      </c>
      <c r="H16" s="27">
        <v>3036.77</v>
      </c>
      <c r="I16" s="27">
        <v>3071.71</v>
      </c>
    </row>
    <row r="17" spans="1:9" s="5" customFormat="1" ht="18" customHeight="1">
      <c r="A17" s="3" t="s">
        <v>113</v>
      </c>
      <c r="B17" s="27">
        <v>9508.27</v>
      </c>
      <c r="C17" s="27">
        <v>10011.62</v>
      </c>
      <c r="D17" s="27">
        <v>7662.5</v>
      </c>
      <c r="E17" s="27">
        <v>8255.52</v>
      </c>
      <c r="F17" s="27">
        <v>3070.12</v>
      </c>
      <c r="G17" s="27">
        <v>3255.65</v>
      </c>
      <c r="H17" s="27">
        <v>2841.01</v>
      </c>
      <c r="I17" s="27">
        <v>3179.85</v>
      </c>
    </row>
    <row r="18" spans="1:9" s="5" customFormat="1" ht="18.75" customHeight="1">
      <c r="A18" s="589" t="s">
        <v>732</v>
      </c>
      <c r="B18" s="590"/>
      <c r="C18" s="590"/>
      <c r="D18" s="590"/>
      <c r="E18" s="590"/>
      <c r="F18" s="590"/>
      <c r="G18" s="590"/>
      <c r="H18" s="590"/>
      <c r="I18" s="591"/>
    </row>
    <row r="19" spans="1:9" s="5" customFormat="1" ht="18" customHeight="1">
      <c r="A19" s="589" t="s">
        <v>683</v>
      </c>
      <c r="B19" s="590"/>
      <c r="C19" s="590"/>
      <c r="D19" s="590"/>
      <c r="E19" s="590"/>
      <c r="F19" s="590"/>
      <c r="G19" s="590"/>
      <c r="H19" s="590"/>
      <c r="I19" s="591"/>
    </row>
    <row r="20" s="5" customFormat="1" ht="27.75" customHeight="1"/>
  </sheetData>
  <sheetProtection/>
  <mergeCells count="6">
    <mergeCell ref="A1:D1"/>
    <mergeCell ref="A2:A3"/>
    <mergeCell ref="B2:E2"/>
    <mergeCell ref="F2:I2"/>
    <mergeCell ref="A18:I18"/>
    <mergeCell ref="A19:I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6.xml><?xml version="1.0" encoding="utf-8"?>
<worksheet xmlns="http://schemas.openxmlformats.org/spreadsheetml/2006/main" xmlns:r="http://schemas.openxmlformats.org/officeDocument/2006/relationships">
  <sheetPr>
    <pageSetUpPr fitToPage="1"/>
  </sheetPr>
  <dimension ref="A1:R61"/>
  <sheetViews>
    <sheetView zoomScalePageLayoutView="0" workbookViewId="0" topLeftCell="A1">
      <selection activeCell="G19" sqref="G19"/>
    </sheetView>
  </sheetViews>
  <sheetFormatPr defaultColWidth="9.140625" defaultRowHeight="12.75"/>
  <cols>
    <col min="1" max="1" width="9.140625" style="275" customWidth="1"/>
    <col min="2" max="2" width="7.140625" style="275" customWidth="1"/>
    <col min="3" max="3" width="11.28125" style="275" bestFit="1" customWidth="1"/>
    <col min="4" max="5" width="10.00390625" style="275" customWidth="1"/>
    <col min="6" max="6" width="9.57421875" style="275" customWidth="1"/>
    <col min="7" max="7" width="11.140625" style="275" customWidth="1"/>
    <col min="8" max="8" width="10.7109375" style="275" customWidth="1"/>
    <col min="9" max="9" width="9.57421875" style="275" customWidth="1"/>
    <col min="10" max="10" width="12.57421875" style="275" customWidth="1"/>
    <col min="11" max="11" width="8.8515625" style="275" customWidth="1"/>
    <col min="12" max="12" width="11.140625" style="275" customWidth="1"/>
    <col min="13" max="13" width="10.140625" style="275" customWidth="1"/>
    <col min="14" max="14" width="10.421875" style="275" customWidth="1"/>
    <col min="15" max="15" width="10.421875" style="295" customWidth="1"/>
    <col min="16" max="16" width="12.421875" style="275" bestFit="1" customWidth="1"/>
    <col min="17" max="17" width="8.57421875" style="275" customWidth="1"/>
    <col min="18" max="18" width="9.140625" style="275" customWidth="1"/>
    <col min="19" max="19" width="8.140625" style="275" bestFit="1" customWidth="1"/>
    <col min="20" max="16384" width="9.140625" style="275" customWidth="1"/>
  </cols>
  <sheetData>
    <row r="1" spans="1:18" s="276" customFormat="1" ht="15">
      <c r="A1" s="668" t="s">
        <v>1107</v>
      </c>
      <c r="B1" s="668"/>
      <c r="C1" s="668"/>
      <c r="D1" s="668"/>
      <c r="E1" s="668"/>
      <c r="F1" s="668"/>
      <c r="G1" s="668"/>
      <c r="H1" s="668"/>
      <c r="I1" s="668"/>
      <c r="J1" s="668"/>
      <c r="K1" s="668"/>
      <c r="L1" s="668"/>
      <c r="M1" s="668"/>
      <c r="N1" s="668"/>
      <c r="O1" s="668"/>
      <c r="P1" s="668"/>
      <c r="Q1" s="668"/>
      <c r="R1" s="275"/>
    </row>
    <row r="2" spans="1:18" s="276" customFormat="1" ht="15">
      <c r="A2" s="670" t="s">
        <v>979</v>
      </c>
      <c r="B2" s="670"/>
      <c r="C2" s="670"/>
      <c r="D2" s="670"/>
      <c r="E2" s="670"/>
      <c r="F2" s="670"/>
      <c r="G2" s="670"/>
      <c r="H2" s="670"/>
      <c r="I2" s="670"/>
      <c r="J2" s="670"/>
      <c r="K2" s="670"/>
      <c r="L2" s="670"/>
      <c r="M2" s="670"/>
      <c r="N2" s="670"/>
      <c r="O2" s="670"/>
      <c r="P2" s="670"/>
      <c r="Q2" s="670"/>
      <c r="R2" s="670"/>
    </row>
    <row r="3" spans="1:18" s="277" customFormat="1" ht="27.75" customHeight="1">
      <c r="A3" s="673" t="s">
        <v>599</v>
      </c>
      <c r="B3" s="673" t="s">
        <v>688</v>
      </c>
      <c r="C3" s="675" t="s">
        <v>671</v>
      </c>
      <c r="D3" s="676"/>
      <c r="E3" s="677"/>
      <c r="F3" s="662" t="s">
        <v>684</v>
      </c>
      <c r="G3" s="662"/>
      <c r="H3" s="662"/>
      <c r="I3" s="662" t="s">
        <v>676</v>
      </c>
      <c r="J3" s="662"/>
      <c r="K3" s="662"/>
      <c r="L3" s="662" t="s">
        <v>674</v>
      </c>
      <c r="M3" s="662"/>
      <c r="N3" s="662"/>
      <c r="O3" s="671" t="s">
        <v>99</v>
      </c>
      <c r="P3" s="672"/>
      <c r="Q3" s="662" t="s">
        <v>692</v>
      </c>
      <c r="R3" s="662"/>
    </row>
    <row r="4" spans="1:18" s="277" customFormat="1" ht="38.25" customHeight="1">
      <c r="A4" s="674"/>
      <c r="B4" s="674"/>
      <c r="C4" s="278" t="s">
        <v>685</v>
      </c>
      <c r="D4" s="278" t="s">
        <v>690</v>
      </c>
      <c r="E4" s="279" t="s">
        <v>980</v>
      </c>
      <c r="F4" s="278" t="s">
        <v>685</v>
      </c>
      <c r="G4" s="278" t="s">
        <v>690</v>
      </c>
      <c r="H4" s="278" t="s">
        <v>980</v>
      </c>
      <c r="I4" s="278" t="s">
        <v>685</v>
      </c>
      <c r="J4" s="278" t="s">
        <v>690</v>
      </c>
      <c r="K4" s="278" t="s">
        <v>980</v>
      </c>
      <c r="L4" s="278" t="s">
        <v>981</v>
      </c>
      <c r="M4" s="278" t="s">
        <v>690</v>
      </c>
      <c r="N4" s="278" t="s">
        <v>980</v>
      </c>
      <c r="O4" s="278" t="s">
        <v>690</v>
      </c>
      <c r="P4" s="278" t="s">
        <v>980</v>
      </c>
      <c r="Q4" s="279" t="s">
        <v>982</v>
      </c>
      <c r="R4" s="280" t="s">
        <v>983</v>
      </c>
    </row>
    <row r="5" spans="1:18" s="274" customFormat="1" ht="12.75">
      <c r="A5" s="281" t="s">
        <v>28</v>
      </c>
      <c r="B5" s="282">
        <v>257</v>
      </c>
      <c r="C5" s="282">
        <v>9662.072689999999</v>
      </c>
      <c r="D5" s="282">
        <v>1828722</v>
      </c>
      <c r="E5" s="282">
        <v>101232.75622780001</v>
      </c>
      <c r="F5" s="282">
        <v>111474.84255</v>
      </c>
      <c r="G5" s="282">
        <v>78835865</v>
      </c>
      <c r="H5" s="282">
        <v>2525601.2266747495</v>
      </c>
      <c r="I5" s="282">
        <v>168.65427792800003</v>
      </c>
      <c r="J5" s="282">
        <v>28837833</v>
      </c>
      <c r="K5" s="282">
        <v>1513817.2792994003</v>
      </c>
      <c r="L5" s="282">
        <v>671698.2348419451</v>
      </c>
      <c r="M5" s="282">
        <v>136946607</v>
      </c>
      <c r="N5" s="282">
        <v>2450777.1105934996</v>
      </c>
      <c r="O5" s="282">
        <v>246449027</v>
      </c>
      <c r="P5" s="282">
        <v>6591428.372795449</v>
      </c>
      <c r="Q5" s="282">
        <v>313641</v>
      </c>
      <c r="R5" s="282">
        <v>14243.59890075</v>
      </c>
    </row>
    <row r="6" spans="1:18" s="274" customFormat="1" ht="12.75">
      <c r="A6" s="281" t="s">
        <v>29</v>
      </c>
      <c r="B6" s="282">
        <f>SUM(B7:B18)</f>
        <v>259</v>
      </c>
      <c r="C6" s="282">
        <f aca="true" t="shared" si="0" ref="C6:P6">SUM(C7:C18)</f>
        <v>11353.45303</v>
      </c>
      <c r="D6" s="282">
        <f t="shared" si="0"/>
        <v>1789350</v>
      </c>
      <c r="E6" s="282">
        <f t="shared" si="0"/>
        <v>100919.4925252</v>
      </c>
      <c r="F6" s="282">
        <f t="shared" si="0"/>
        <v>54812.698150000004</v>
      </c>
      <c r="G6" s="282">
        <f t="shared" si="0"/>
        <v>37596650</v>
      </c>
      <c r="H6" s="282">
        <f t="shared" si="0"/>
        <v>1568294.4711345003</v>
      </c>
      <c r="I6" s="282">
        <f t="shared" si="0"/>
        <v>267.940538986</v>
      </c>
      <c r="J6" s="282">
        <f t="shared" si="0"/>
        <v>50829084</v>
      </c>
      <c r="K6" s="282">
        <f t="shared" si="0"/>
        <v>2915533.5630957996</v>
      </c>
      <c r="L6" s="282">
        <f t="shared" si="0"/>
        <v>1188816.194591177</v>
      </c>
      <c r="M6" s="282">
        <f t="shared" si="0"/>
        <v>205480778</v>
      </c>
      <c r="N6" s="282">
        <f t="shared" si="0"/>
        <v>3813027.430293</v>
      </c>
      <c r="O6" s="282">
        <f t="shared" si="0"/>
        <v>295695862</v>
      </c>
      <c r="P6" s="282">
        <f t="shared" si="0"/>
        <v>8397774.9570485</v>
      </c>
      <c r="Q6" s="282">
        <f>Q18</f>
        <v>148505</v>
      </c>
      <c r="R6" s="282">
        <f>R18</f>
        <v>11002.5757954</v>
      </c>
    </row>
    <row r="7" spans="1:18" s="286" customFormat="1" ht="12.75">
      <c r="A7" s="283">
        <v>43556</v>
      </c>
      <c r="B7" s="284">
        <v>20</v>
      </c>
      <c r="C7" s="284">
        <v>991.3880899999997</v>
      </c>
      <c r="D7" s="284">
        <v>196632</v>
      </c>
      <c r="E7" s="285">
        <v>10805.720484200001</v>
      </c>
      <c r="F7" s="284">
        <v>7029.846849999997</v>
      </c>
      <c r="G7" s="284">
        <v>5565142</v>
      </c>
      <c r="H7" s="284">
        <v>172972.518554</v>
      </c>
      <c r="I7" s="284">
        <v>15.129268015000001</v>
      </c>
      <c r="J7" s="284">
        <v>2516285</v>
      </c>
      <c r="K7" s="284">
        <v>129663.01232870005</v>
      </c>
      <c r="L7" s="284">
        <v>62102.35697142549</v>
      </c>
      <c r="M7" s="284">
        <v>12417788</v>
      </c>
      <c r="N7" s="284">
        <v>213671.81312250005</v>
      </c>
      <c r="O7" s="284">
        <v>20695847</v>
      </c>
      <c r="P7" s="284">
        <v>527113.0644894001</v>
      </c>
      <c r="Q7" s="284">
        <v>318726</v>
      </c>
      <c r="R7" s="284">
        <v>13840.07858885</v>
      </c>
    </row>
    <row r="8" spans="1:18" s="286" customFormat="1" ht="12.75">
      <c r="A8" s="283">
        <v>43587</v>
      </c>
      <c r="B8" s="284">
        <v>23</v>
      </c>
      <c r="C8" s="284">
        <v>1064.8874700000001</v>
      </c>
      <c r="D8" s="284">
        <v>212163</v>
      </c>
      <c r="E8" s="285">
        <v>11255.649245000004</v>
      </c>
      <c r="F8" s="284">
        <v>6959.195800000001</v>
      </c>
      <c r="G8" s="284">
        <v>5622668</v>
      </c>
      <c r="H8" s="284">
        <v>165666.94257674998</v>
      </c>
      <c r="I8" s="284">
        <v>15.913102397999996</v>
      </c>
      <c r="J8" s="284">
        <v>2715917</v>
      </c>
      <c r="K8" s="284">
        <v>156567.58387310008</v>
      </c>
      <c r="L8" s="284">
        <v>89080.167730953</v>
      </c>
      <c r="M8" s="284">
        <v>17609699</v>
      </c>
      <c r="N8" s="284">
        <v>293303.40350149997</v>
      </c>
      <c r="O8" s="284">
        <v>26160447</v>
      </c>
      <c r="P8" s="284">
        <v>626793.57919635</v>
      </c>
      <c r="Q8" s="284">
        <v>366531</v>
      </c>
      <c r="R8" s="284">
        <v>14973.5672381</v>
      </c>
    </row>
    <row r="9" spans="1:18" s="286" customFormat="1" ht="12.75">
      <c r="A9" s="283">
        <v>43619</v>
      </c>
      <c r="B9" s="284">
        <v>20</v>
      </c>
      <c r="C9" s="284">
        <v>779.3389500000001</v>
      </c>
      <c r="D9" s="284">
        <v>147860</v>
      </c>
      <c r="E9" s="285">
        <v>7662.397495999999</v>
      </c>
      <c r="F9" s="284">
        <v>5645.131</v>
      </c>
      <c r="G9" s="284">
        <v>3965136</v>
      </c>
      <c r="H9" s="284">
        <v>138475.22990375</v>
      </c>
      <c r="I9" s="284">
        <v>17.935187740999996</v>
      </c>
      <c r="J9" s="284">
        <v>3120488</v>
      </c>
      <c r="K9" s="284">
        <v>180859.90976280003</v>
      </c>
      <c r="L9" s="284">
        <v>83860.37229373798</v>
      </c>
      <c r="M9" s="284">
        <v>17271186</v>
      </c>
      <c r="N9" s="284">
        <v>249905.79397549987</v>
      </c>
      <c r="O9" s="284">
        <v>24504670</v>
      </c>
      <c r="P9" s="284">
        <v>576903.33113805</v>
      </c>
      <c r="Q9" s="284">
        <v>256595</v>
      </c>
      <c r="R9" s="284">
        <v>14937.95449015</v>
      </c>
    </row>
    <row r="10" spans="1:18" s="286" customFormat="1" ht="12.75">
      <c r="A10" s="283">
        <v>43650</v>
      </c>
      <c r="B10" s="284">
        <v>23</v>
      </c>
      <c r="C10" s="284">
        <v>735.2577899999999</v>
      </c>
      <c r="D10" s="284">
        <v>146496</v>
      </c>
      <c r="E10" s="285">
        <v>7308.142430399999</v>
      </c>
      <c r="F10" s="284">
        <v>6150.225249999997</v>
      </c>
      <c r="G10" s="284">
        <v>3602231</v>
      </c>
      <c r="H10" s="284">
        <v>162811.14151499997</v>
      </c>
      <c r="I10" s="284">
        <v>22.090092750999997</v>
      </c>
      <c r="J10" s="284">
        <v>3922252</v>
      </c>
      <c r="K10" s="284">
        <v>264475.86090949987</v>
      </c>
      <c r="L10" s="284">
        <v>91948.17868659098</v>
      </c>
      <c r="M10" s="284">
        <v>19354305</v>
      </c>
      <c r="N10" s="284">
        <v>289238.06806750013</v>
      </c>
      <c r="O10" s="284">
        <v>27025284</v>
      </c>
      <c r="P10" s="284">
        <v>723833.2129224001</v>
      </c>
      <c r="Q10" s="284">
        <v>256075</v>
      </c>
      <c r="R10" s="284">
        <v>17459.7870715</v>
      </c>
    </row>
    <row r="11" spans="1:18" s="286" customFormat="1" ht="12.75">
      <c r="A11" s="283">
        <v>43682</v>
      </c>
      <c r="B11" s="284">
        <v>21</v>
      </c>
      <c r="C11" s="284">
        <v>687.0718599999999</v>
      </c>
      <c r="D11" s="284">
        <v>117120</v>
      </c>
      <c r="E11" s="285">
        <v>6031.430045799999</v>
      </c>
      <c r="F11" s="284">
        <v>4626.24475</v>
      </c>
      <c r="G11" s="284">
        <v>3007109</v>
      </c>
      <c r="H11" s="284">
        <v>131673.47522749996</v>
      </c>
      <c r="I11" s="284">
        <v>25.73588326000001</v>
      </c>
      <c r="J11" s="284">
        <v>4599023</v>
      </c>
      <c r="K11" s="284">
        <v>284932.50046450004</v>
      </c>
      <c r="L11" s="284">
        <v>98819.23881350651</v>
      </c>
      <c r="M11" s="284">
        <v>20971490</v>
      </c>
      <c r="N11" s="284">
        <v>311605.17804800015</v>
      </c>
      <c r="O11" s="284">
        <v>28694742</v>
      </c>
      <c r="P11" s="284">
        <v>734242.5837858001</v>
      </c>
      <c r="Q11" s="284">
        <v>239457</v>
      </c>
      <c r="R11" s="284">
        <v>18069.6856563</v>
      </c>
    </row>
    <row r="12" spans="1:18" s="286" customFormat="1" ht="12.75">
      <c r="A12" s="283">
        <v>43714</v>
      </c>
      <c r="B12" s="284">
        <v>21</v>
      </c>
      <c r="C12" s="284">
        <v>509.0423599999998</v>
      </c>
      <c r="D12" s="284">
        <v>86517</v>
      </c>
      <c r="E12" s="285">
        <v>4399.36255</v>
      </c>
      <c r="F12" s="284">
        <v>4823.407000000001</v>
      </c>
      <c r="G12" s="284">
        <v>2897315</v>
      </c>
      <c r="H12" s="284">
        <v>141035.44406250003</v>
      </c>
      <c r="I12" s="284">
        <v>27.463874474999997</v>
      </c>
      <c r="J12" s="284">
        <v>5097344</v>
      </c>
      <c r="K12" s="284">
        <v>305678.8864636999</v>
      </c>
      <c r="L12" s="284">
        <v>100825.77226688502</v>
      </c>
      <c r="M12" s="284">
        <v>21930131</v>
      </c>
      <c r="N12" s="284">
        <v>334981.4514069999</v>
      </c>
      <c r="O12" s="284">
        <v>30011307</v>
      </c>
      <c r="P12" s="284">
        <v>786095.1444831998</v>
      </c>
      <c r="Q12" s="284">
        <v>234556</v>
      </c>
      <c r="R12" s="284">
        <v>15132.6083686</v>
      </c>
    </row>
    <row r="13" spans="1:18" s="286" customFormat="1" ht="12.75">
      <c r="A13" s="283">
        <v>43745</v>
      </c>
      <c r="B13" s="284">
        <v>23</v>
      </c>
      <c r="C13" s="284">
        <v>641.8961400000002</v>
      </c>
      <c r="D13" s="284">
        <v>97878</v>
      </c>
      <c r="E13" s="285">
        <v>4989.939421200001</v>
      </c>
      <c r="F13" s="284">
        <v>4252.069750000001</v>
      </c>
      <c r="G13" s="284">
        <v>2457061</v>
      </c>
      <c r="H13" s="284">
        <v>118205.594835</v>
      </c>
      <c r="I13" s="284">
        <v>23.164659760000003</v>
      </c>
      <c r="J13" s="284">
        <v>3987893</v>
      </c>
      <c r="K13" s="284">
        <v>239351.7043973</v>
      </c>
      <c r="L13" s="284">
        <v>92280.0163448815</v>
      </c>
      <c r="M13" s="284">
        <v>21021470</v>
      </c>
      <c r="N13" s="284">
        <v>310651.2155735</v>
      </c>
      <c r="O13" s="284">
        <v>27564302</v>
      </c>
      <c r="P13" s="284">
        <v>673198.454227</v>
      </c>
      <c r="Q13" s="284">
        <v>221979</v>
      </c>
      <c r="R13" s="284">
        <v>14656.8307434</v>
      </c>
    </row>
    <row r="14" spans="1:18" s="286" customFormat="1" ht="12.75">
      <c r="A14" s="283">
        <v>43777</v>
      </c>
      <c r="B14" s="284">
        <v>21</v>
      </c>
      <c r="C14" s="284">
        <v>875.9215899999996</v>
      </c>
      <c r="D14" s="284">
        <v>121877</v>
      </c>
      <c r="E14" s="285">
        <v>7012.558809999998</v>
      </c>
      <c r="F14" s="284">
        <v>3288.87625</v>
      </c>
      <c r="G14" s="284">
        <v>1877177</v>
      </c>
      <c r="H14" s="284">
        <v>95635.58165500002</v>
      </c>
      <c r="I14" s="284">
        <v>20.984377306000006</v>
      </c>
      <c r="J14" s="284">
        <v>3681631</v>
      </c>
      <c r="K14" s="284">
        <v>223440.7714681</v>
      </c>
      <c r="L14" s="284">
        <v>97379.114645285</v>
      </c>
      <c r="M14" s="284">
        <v>21060396</v>
      </c>
      <c r="N14" s="284">
        <v>353179.4063309999</v>
      </c>
      <c r="O14" s="284">
        <v>26741081</v>
      </c>
      <c r="P14" s="284">
        <v>679268.3182640999</v>
      </c>
      <c r="Q14" s="284">
        <v>218596</v>
      </c>
      <c r="R14" s="284">
        <v>13059.2736418</v>
      </c>
    </row>
    <row r="15" spans="1:18" s="287" customFormat="1" ht="12.75">
      <c r="A15" s="283">
        <v>43808</v>
      </c>
      <c r="B15" s="284">
        <v>21</v>
      </c>
      <c r="C15" s="284">
        <v>1021.66492</v>
      </c>
      <c r="D15" s="284">
        <v>131622</v>
      </c>
      <c r="E15" s="285">
        <v>8603.755215800002</v>
      </c>
      <c r="F15" s="284">
        <v>3150.8545</v>
      </c>
      <c r="G15" s="284">
        <v>1599151</v>
      </c>
      <c r="H15" s="284">
        <v>113893.65277250002</v>
      </c>
      <c r="I15" s="284">
        <v>19.289833313999992</v>
      </c>
      <c r="J15" s="284">
        <v>3477626</v>
      </c>
      <c r="K15" s="284">
        <v>198326.88270189986</v>
      </c>
      <c r="L15" s="284">
        <v>89010.4937872415</v>
      </c>
      <c r="M15" s="284">
        <v>16189807</v>
      </c>
      <c r="N15" s="284">
        <v>332202.256094</v>
      </c>
      <c r="O15" s="284">
        <v>21398206</v>
      </c>
      <c r="P15" s="284">
        <v>653026.5467841999</v>
      </c>
      <c r="Q15" s="284">
        <v>207447</v>
      </c>
      <c r="R15" s="284">
        <v>14582.9098958</v>
      </c>
    </row>
    <row r="16" spans="1:18" s="287" customFormat="1" ht="12.75">
      <c r="A16" s="283">
        <v>43840</v>
      </c>
      <c r="B16" s="284">
        <v>23</v>
      </c>
      <c r="C16" s="284">
        <v>1419.03991</v>
      </c>
      <c r="D16" s="284">
        <v>184972</v>
      </c>
      <c r="E16" s="285">
        <v>12590.9105948</v>
      </c>
      <c r="F16" s="284">
        <v>2803.4655000000002</v>
      </c>
      <c r="G16" s="284">
        <v>2169556</v>
      </c>
      <c r="H16" s="284">
        <v>120374.67372</v>
      </c>
      <c r="I16" s="284">
        <v>26.657233632999993</v>
      </c>
      <c r="J16" s="284">
        <v>5306838</v>
      </c>
      <c r="K16" s="284">
        <v>296117.0832385001</v>
      </c>
      <c r="L16" s="284">
        <v>115963.726101665</v>
      </c>
      <c r="M16" s="284">
        <v>11790941</v>
      </c>
      <c r="N16" s="284">
        <v>411264.09239249997</v>
      </c>
      <c r="O16" s="284">
        <v>19452307</v>
      </c>
      <c r="P16" s="284">
        <v>840346.7599458001</v>
      </c>
      <c r="Q16" s="284">
        <v>212833</v>
      </c>
      <c r="R16" s="284">
        <v>15638.8276546</v>
      </c>
    </row>
    <row r="17" spans="1:18" s="287" customFormat="1" ht="12.75">
      <c r="A17" s="283">
        <v>43862</v>
      </c>
      <c r="B17" s="284">
        <v>21</v>
      </c>
      <c r="C17" s="284">
        <v>1257.0313199999998</v>
      </c>
      <c r="D17" s="284">
        <v>168079</v>
      </c>
      <c r="E17" s="285">
        <v>10289.779631199997</v>
      </c>
      <c r="F17" s="284">
        <v>2935.245</v>
      </c>
      <c r="G17" s="284">
        <v>2342189</v>
      </c>
      <c r="H17" s="284">
        <v>102877.37499750001</v>
      </c>
      <c r="I17" s="284">
        <v>23.202710642999993</v>
      </c>
      <c r="J17" s="284">
        <v>4670818</v>
      </c>
      <c r="K17" s="284">
        <v>268095.1231095</v>
      </c>
      <c r="L17" s="284">
        <v>136010.247538315</v>
      </c>
      <c r="M17" s="284">
        <v>12964756</v>
      </c>
      <c r="N17" s="284">
        <v>410996.5621175001</v>
      </c>
      <c r="O17" s="284">
        <v>20145842</v>
      </c>
      <c r="P17" s="284">
        <v>792258.8398557</v>
      </c>
      <c r="Q17" s="284">
        <v>214671</v>
      </c>
      <c r="R17" s="284">
        <v>14957.7741695</v>
      </c>
    </row>
    <row r="18" spans="1:18" s="287" customFormat="1" ht="12.75">
      <c r="A18" s="288">
        <v>43891</v>
      </c>
      <c r="B18" s="284">
        <v>22</v>
      </c>
      <c r="C18" s="284">
        <v>1370.91263</v>
      </c>
      <c r="D18" s="284">
        <v>178134</v>
      </c>
      <c r="E18" s="285">
        <v>9969.846600800001</v>
      </c>
      <c r="F18" s="284">
        <v>3148.1365</v>
      </c>
      <c r="G18" s="284">
        <v>2491915</v>
      </c>
      <c r="H18" s="284">
        <v>104672.84131500006</v>
      </c>
      <c r="I18" s="284">
        <v>30.37431569000001</v>
      </c>
      <c r="J18" s="284">
        <v>7732969</v>
      </c>
      <c r="K18" s="284">
        <v>368024.24437819986</v>
      </c>
      <c r="L18" s="284">
        <v>131536.50941069</v>
      </c>
      <c r="M18" s="284">
        <v>12898809</v>
      </c>
      <c r="N18" s="284">
        <v>302028.18966249994</v>
      </c>
      <c r="O18" s="284">
        <v>23301827</v>
      </c>
      <c r="P18" s="284">
        <v>784695.1219564999</v>
      </c>
      <c r="Q18" s="284">
        <v>148505</v>
      </c>
      <c r="R18" s="284">
        <v>11002.5757954</v>
      </c>
    </row>
    <row r="19" spans="1:18" s="287" customFormat="1" ht="12.75">
      <c r="A19" s="289"/>
      <c r="B19" s="289"/>
      <c r="C19" s="289"/>
      <c r="D19" s="289"/>
      <c r="E19" s="290"/>
      <c r="F19" s="289"/>
      <c r="G19" s="289"/>
      <c r="H19" s="290"/>
      <c r="I19" s="290"/>
      <c r="J19" s="290"/>
      <c r="K19" s="290"/>
      <c r="L19" s="290"/>
      <c r="M19" s="290" t="s">
        <v>984</v>
      </c>
      <c r="N19" s="290"/>
      <c r="O19" s="291"/>
      <c r="P19" s="292"/>
      <c r="Q19" s="289"/>
      <c r="R19" s="289"/>
    </row>
    <row r="20" spans="1:18" ht="12.75">
      <c r="A20" s="669" t="s">
        <v>985</v>
      </c>
      <c r="B20" s="669"/>
      <c r="C20" s="669"/>
      <c r="D20" s="669"/>
      <c r="E20" s="669"/>
      <c r="F20" s="669"/>
      <c r="G20" s="669"/>
      <c r="H20" s="669"/>
      <c r="I20" s="669"/>
      <c r="J20" s="669"/>
      <c r="K20" s="669"/>
      <c r="L20" s="669"/>
      <c r="M20" s="669"/>
      <c r="N20" s="669"/>
      <c r="O20" s="669"/>
      <c r="P20" s="669"/>
      <c r="Q20" s="669"/>
      <c r="R20" s="669"/>
    </row>
    <row r="21" spans="1:18" ht="24" customHeight="1">
      <c r="A21" s="667" t="s">
        <v>986</v>
      </c>
      <c r="B21" s="667" t="s">
        <v>688</v>
      </c>
      <c r="C21" s="661" t="s">
        <v>684</v>
      </c>
      <c r="D21" s="661"/>
      <c r="E21" s="661"/>
      <c r="F21" s="661"/>
      <c r="G21" s="661" t="s">
        <v>676</v>
      </c>
      <c r="H21" s="661"/>
      <c r="I21" s="661"/>
      <c r="J21" s="661"/>
      <c r="K21" s="661" t="s">
        <v>674</v>
      </c>
      <c r="L21" s="661"/>
      <c r="M21" s="661"/>
      <c r="N21" s="661"/>
      <c r="O21" s="661" t="s">
        <v>99</v>
      </c>
      <c r="P21" s="661"/>
      <c r="Q21" s="661" t="s">
        <v>692</v>
      </c>
      <c r="R21" s="661"/>
    </row>
    <row r="22" spans="1:18" ht="12.75">
      <c r="A22" s="667"/>
      <c r="B22" s="667"/>
      <c r="C22" s="664" t="s">
        <v>987</v>
      </c>
      <c r="D22" s="664"/>
      <c r="E22" s="664" t="s">
        <v>988</v>
      </c>
      <c r="F22" s="664"/>
      <c r="G22" s="664" t="s">
        <v>987</v>
      </c>
      <c r="H22" s="664"/>
      <c r="I22" s="664" t="s">
        <v>988</v>
      </c>
      <c r="J22" s="664"/>
      <c r="K22" s="664" t="s">
        <v>987</v>
      </c>
      <c r="L22" s="664"/>
      <c r="M22" s="664" t="s">
        <v>988</v>
      </c>
      <c r="N22" s="664"/>
      <c r="O22" s="665" t="s">
        <v>982</v>
      </c>
      <c r="P22" s="673" t="s">
        <v>989</v>
      </c>
      <c r="Q22" s="665" t="s">
        <v>982</v>
      </c>
      <c r="R22" s="665" t="s">
        <v>990</v>
      </c>
    </row>
    <row r="23" spans="1:18" ht="25.5">
      <c r="A23" s="667"/>
      <c r="B23" s="667"/>
      <c r="C23" s="293" t="s">
        <v>982</v>
      </c>
      <c r="D23" s="279" t="s">
        <v>980</v>
      </c>
      <c r="E23" s="293" t="s">
        <v>982</v>
      </c>
      <c r="F23" s="279" t="s">
        <v>980</v>
      </c>
      <c r="G23" s="293" t="s">
        <v>982</v>
      </c>
      <c r="H23" s="279" t="s">
        <v>980</v>
      </c>
      <c r="I23" s="293" t="s">
        <v>982</v>
      </c>
      <c r="J23" s="279" t="s">
        <v>980</v>
      </c>
      <c r="K23" s="293" t="s">
        <v>982</v>
      </c>
      <c r="L23" s="279" t="s">
        <v>980</v>
      </c>
      <c r="M23" s="293" t="s">
        <v>982</v>
      </c>
      <c r="N23" s="279" t="s">
        <v>980</v>
      </c>
      <c r="O23" s="666"/>
      <c r="P23" s="674"/>
      <c r="Q23" s="666"/>
      <c r="R23" s="666"/>
    </row>
    <row r="24" spans="1:18" ht="12.75">
      <c r="A24" s="281" t="s">
        <v>28</v>
      </c>
      <c r="B24" s="282">
        <v>257</v>
      </c>
      <c r="C24" s="282">
        <v>69152</v>
      </c>
      <c r="D24" s="282">
        <v>3701.051263</v>
      </c>
      <c r="E24" s="282">
        <v>54509</v>
      </c>
      <c r="F24" s="282">
        <v>2791.658544</v>
      </c>
      <c r="G24" s="282">
        <v>265487</v>
      </c>
      <c r="H24" s="282">
        <v>75209.55640600002</v>
      </c>
      <c r="I24" s="282">
        <v>207148</v>
      </c>
      <c r="J24" s="282">
        <v>60490.4995565</v>
      </c>
      <c r="K24" s="282">
        <v>480193</v>
      </c>
      <c r="L24" s="282">
        <v>20896.82828</v>
      </c>
      <c r="M24" s="282">
        <v>418758</v>
      </c>
      <c r="N24" s="282">
        <v>17854.905914</v>
      </c>
      <c r="O24" s="282">
        <v>1495517</v>
      </c>
      <c r="P24" s="282">
        <v>180944.4989635</v>
      </c>
      <c r="Q24" s="282">
        <v>9471</v>
      </c>
      <c r="R24" s="282">
        <v>802.0600000000001</v>
      </c>
    </row>
    <row r="25" spans="1:18" ht="12.75">
      <c r="A25" s="281" t="s">
        <v>29</v>
      </c>
      <c r="B25" s="282">
        <f>SUM(B26:B37)</f>
        <v>259</v>
      </c>
      <c r="C25" s="282">
        <f aca="true" t="shared" si="1" ref="C25:P25">SUM(C26:C37)</f>
        <v>18146</v>
      </c>
      <c r="D25" s="282">
        <f t="shared" si="1"/>
        <v>1293.2336039999998</v>
      </c>
      <c r="E25" s="282">
        <f t="shared" si="1"/>
        <v>12977</v>
      </c>
      <c r="F25" s="282">
        <f t="shared" si="1"/>
        <v>969.9286820000001</v>
      </c>
      <c r="G25" s="282">
        <f t="shared" si="1"/>
        <v>251533</v>
      </c>
      <c r="H25" s="282">
        <f t="shared" si="1"/>
        <v>74410.1388935</v>
      </c>
      <c r="I25" s="282">
        <f t="shared" si="1"/>
        <v>278935</v>
      </c>
      <c r="J25" s="282">
        <f t="shared" si="1"/>
        <v>90244.62964950001</v>
      </c>
      <c r="K25" s="282">
        <f t="shared" si="1"/>
        <v>1729784</v>
      </c>
      <c r="L25" s="282">
        <f t="shared" si="1"/>
        <v>69961.987244</v>
      </c>
      <c r="M25" s="282">
        <f t="shared" si="1"/>
        <v>1393470</v>
      </c>
      <c r="N25" s="282">
        <f t="shared" si="1"/>
        <v>54862.742492</v>
      </c>
      <c r="O25" s="282">
        <f t="shared" si="1"/>
        <v>3684845</v>
      </c>
      <c r="P25" s="282">
        <f t="shared" si="1"/>
        <v>291742.67056500004</v>
      </c>
      <c r="Q25" s="282">
        <f>Q37</f>
        <v>11844</v>
      </c>
      <c r="R25" s="282">
        <f>R37</f>
        <v>698.0797015</v>
      </c>
    </row>
    <row r="26" spans="1:18" ht="12.75">
      <c r="A26" s="283">
        <v>43556</v>
      </c>
      <c r="B26" s="284">
        <v>20</v>
      </c>
      <c r="C26" s="284">
        <v>4633</v>
      </c>
      <c r="D26" s="284">
        <v>324.85</v>
      </c>
      <c r="E26" s="284">
        <v>5480</v>
      </c>
      <c r="F26" s="284">
        <v>417.91999999999996</v>
      </c>
      <c r="G26" s="284">
        <v>11545</v>
      </c>
      <c r="H26" s="284">
        <v>2283.17</v>
      </c>
      <c r="I26" s="284">
        <v>6547</v>
      </c>
      <c r="J26" s="284">
        <v>1510.86</v>
      </c>
      <c r="K26" s="284">
        <v>42154</v>
      </c>
      <c r="L26" s="284">
        <v>1919.28</v>
      </c>
      <c r="M26" s="284">
        <v>51136</v>
      </c>
      <c r="N26" s="284">
        <v>2229.16</v>
      </c>
      <c r="O26" s="284">
        <v>121495</v>
      </c>
      <c r="P26" s="284">
        <v>8685.25</v>
      </c>
      <c r="Q26" s="284">
        <v>6962</v>
      </c>
      <c r="R26" s="284">
        <v>907.8</v>
      </c>
    </row>
    <row r="27" spans="1:18" ht="12.75">
      <c r="A27" s="283">
        <v>43587</v>
      </c>
      <c r="B27" s="284">
        <v>23</v>
      </c>
      <c r="C27" s="284">
        <v>4314</v>
      </c>
      <c r="D27" s="284">
        <v>270.366767</v>
      </c>
      <c r="E27" s="284">
        <v>2209</v>
      </c>
      <c r="F27" s="284">
        <v>145.485428</v>
      </c>
      <c r="G27" s="284">
        <v>19107</v>
      </c>
      <c r="H27" s="284">
        <v>5289.4351345</v>
      </c>
      <c r="I27" s="284">
        <v>13709</v>
      </c>
      <c r="J27" s="284">
        <v>3966.3011505</v>
      </c>
      <c r="K27" s="284">
        <v>87458</v>
      </c>
      <c r="L27" s="284">
        <v>3877.242921</v>
      </c>
      <c r="M27" s="284">
        <v>77544</v>
      </c>
      <c r="N27" s="284">
        <v>3313.021078</v>
      </c>
      <c r="O27" s="284">
        <v>204341</v>
      </c>
      <c r="P27" s="284">
        <v>16861.852479</v>
      </c>
      <c r="Q27" s="284">
        <v>13122</v>
      </c>
      <c r="R27" s="284">
        <v>978.2114664999999</v>
      </c>
    </row>
    <row r="28" spans="1:18" ht="12.75">
      <c r="A28" s="283">
        <v>43619</v>
      </c>
      <c r="B28" s="284">
        <v>20</v>
      </c>
      <c r="C28" s="284">
        <v>3803</v>
      </c>
      <c r="D28" s="284">
        <v>184.259762</v>
      </c>
      <c r="E28" s="284">
        <v>1929</v>
      </c>
      <c r="F28" s="284">
        <v>102.927772</v>
      </c>
      <c r="G28" s="284">
        <v>17369</v>
      </c>
      <c r="H28" s="284">
        <v>4110.1028495</v>
      </c>
      <c r="I28" s="284">
        <v>15668</v>
      </c>
      <c r="J28" s="284">
        <v>4212.086842</v>
      </c>
      <c r="K28" s="284">
        <v>90179</v>
      </c>
      <c r="L28" s="284">
        <v>3572.646594</v>
      </c>
      <c r="M28" s="284">
        <v>65139</v>
      </c>
      <c r="N28" s="284">
        <v>2434.725715</v>
      </c>
      <c r="O28" s="284">
        <v>194087</v>
      </c>
      <c r="P28" s="284">
        <v>14616.749534499999</v>
      </c>
      <c r="Q28" s="284">
        <v>10496</v>
      </c>
      <c r="R28" s="284">
        <v>1661.4973275</v>
      </c>
    </row>
    <row r="29" spans="1:18" ht="12.75">
      <c r="A29" s="283">
        <v>43650</v>
      </c>
      <c r="B29" s="284">
        <v>23</v>
      </c>
      <c r="C29" s="284">
        <v>1094</v>
      </c>
      <c r="D29" s="284">
        <v>114.32885999999999</v>
      </c>
      <c r="E29" s="284">
        <v>663</v>
      </c>
      <c r="F29" s="284">
        <v>67.11562</v>
      </c>
      <c r="G29" s="284">
        <v>23495</v>
      </c>
      <c r="H29" s="284">
        <v>7095.173699999999</v>
      </c>
      <c r="I29" s="284">
        <v>25390</v>
      </c>
      <c r="J29" s="284">
        <v>7528.801</v>
      </c>
      <c r="K29" s="284">
        <v>75484</v>
      </c>
      <c r="L29" s="284">
        <v>3120.58</v>
      </c>
      <c r="M29" s="284">
        <v>78711</v>
      </c>
      <c r="N29" s="284">
        <v>3116.73</v>
      </c>
      <c r="O29" s="284">
        <v>204837</v>
      </c>
      <c r="P29" s="284">
        <v>21042.72918</v>
      </c>
      <c r="Q29" s="284">
        <v>10632</v>
      </c>
      <c r="R29" s="284">
        <v>1261.1000000000001</v>
      </c>
    </row>
    <row r="30" spans="1:18" ht="12.75">
      <c r="A30" s="283">
        <v>43682</v>
      </c>
      <c r="B30" s="284">
        <v>21</v>
      </c>
      <c r="C30" s="284">
        <v>767</v>
      </c>
      <c r="D30" s="284">
        <v>77.638845</v>
      </c>
      <c r="E30" s="284">
        <v>442</v>
      </c>
      <c r="F30" s="284">
        <v>43.7116775</v>
      </c>
      <c r="G30" s="284">
        <v>22745</v>
      </c>
      <c r="H30" s="284">
        <v>5855.938628</v>
      </c>
      <c r="I30" s="284">
        <v>28572</v>
      </c>
      <c r="J30" s="284">
        <v>7979.640103</v>
      </c>
      <c r="K30" s="284">
        <v>119913</v>
      </c>
      <c r="L30" s="284">
        <v>4875.72782</v>
      </c>
      <c r="M30" s="284">
        <v>115848</v>
      </c>
      <c r="N30" s="284">
        <v>4497.099972</v>
      </c>
      <c r="O30" s="284">
        <v>288287</v>
      </c>
      <c r="P30" s="284">
        <v>23329.757045500002</v>
      </c>
      <c r="Q30" s="284">
        <v>14103</v>
      </c>
      <c r="R30" s="284">
        <v>2799.812264</v>
      </c>
    </row>
    <row r="31" spans="1:18" ht="12.75">
      <c r="A31" s="283">
        <v>43714</v>
      </c>
      <c r="B31" s="284">
        <v>21</v>
      </c>
      <c r="C31" s="284">
        <v>855</v>
      </c>
      <c r="D31" s="284">
        <v>84.63</v>
      </c>
      <c r="E31" s="284">
        <v>533</v>
      </c>
      <c r="F31" s="284">
        <v>53.489999999999995</v>
      </c>
      <c r="G31" s="284">
        <v>24953</v>
      </c>
      <c r="H31" s="284">
        <v>7861.51</v>
      </c>
      <c r="I31" s="284">
        <v>27338</v>
      </c>
      <c r="J31" s="284">
        <v>9326.76</v>
      </c>
      <c r="K31" s="284">
        <v>171510</v>
      </c>
      <c r="L31" s="284">
        <v>7371.61</v>
      </c>
      <c r="M31" s="284">
        <v>167072</v>
      </c>
      <c r="N31" s="284">
        <v>6760.28</v>
      </c>
      <c r="O31" s="284">
        <v>392261</v>
      </c>
      <c r="P31" s="284">
        <v>31458.28</v>
      </c>
      <c r="Q31" s="284">
        <v>15904</v>
      </c>
      <c r="R31" s="284">
        <v>1506.46</v>
      </c>
    </row>
    <row r="32" spans="1:18" ht="12.75">
      <c r="A32" s="283">
        <v>43745</v>
      </c>
      <c r="B32" s="284">
        <v>23</v>
      </c>
      <c r="C32" s="284">
        <v>707</v>
      </c>
      <c r="D32" s="284">
        <v>70.3242025</v>
      </c>
      <c r="E32" s="284">
        <v>437</v>
      </c>
      <c r="F32" s="284">
        <v>42.0996325</v>
      </c>
      <c r="G32" s="284">
        <v>15200</v>
      </c>
      <c r="H32" s="284">
        <v>4601.8342635</v>
      </c>
      <c r="I32" s="284">
        <v>13009</v>
      </c>
      <c r="J32" s="284">
        <v>4106.253716499999</v>
      </c>
      <c r="K32" s="284">
        <v>139898</v>
      </c>
      <c r="L32" s="284">
        <v>5669.902273</v>
      </c>
      <c r="M32" s="284">
        <v>87333</v>
      </c>
      <c r="N32" s="284">
        <v>3368.928807</v>
      </c>
      <c r="O32" s="284">
        <v>256584</v>
      </c>
      <c r="P32" s="284">
        <v>17859.342895</v>
      </c>
      <c r="Q32" s="284">
        <v>13611</v>
      </c>
      <c r="R32" s="284">
        <v>2147.62</v>
      </c>
    </row>
    <row r="33" spans="1:18" ht="12.75">
      <c r="A33" s="283">
        <v>43777</v>
      </c>
      <c r="B33" s="284">
        <v>21</v>
      </c>
      <c r="C33" s="284">
        <v>500</v>
      </c>
      <c r="D33" s="284">
        <v>52.3799275</v>
      </c>
      <c r="E33" s="284">
        <v>299</v>
      </c>
      <c r="F33" s="284">
        <v>29.3061625</v>
      </c>
      <c r="G33" s="284">
        <v>19095</v>
      </c>
      <c r="H33" s="284">
        <v>5196.5935335</v>
      </c>
      <c r="I33" s="284">
        <v>19148</v>
      </c>
      <c r="J33" s="284">
        <v>5993.8973785</v>
      </c>
      <c r="K33" s="284">
        <v>100330</v>
      </c>
      <c r="L33" s="284">
        <v>4220.603885</v>
      </c>
      <c r="M33" s="284">
        <v>142800</v>
      </c>
      <c r="N33" s="284">
        <v>5726.711102</v>
      </c>
      <c r="O33" s="284">
        <v>282172</v>
      </c>
      <c r="P33" s="284">
        <v>21219.491989000002</v>
      </c>
      <c r="Q33" s="284">
        <v>9727</v>
      </c>
      <c r="R33" s="284">
        <v>738.9815619999999</v>
      </c>
    </row>
    <row r="34" spans="1:18" ht="12.75">
      <c r="A34" s="283">
        <v>43808</v>
      </c>
      <c r="B34" s="284">
        <v>21</v>
      </c>
      <c r="C34" s="284">
        <v>587</v>
      </c>
      <c r="D34" s="284">
        <v>54.7835185</v>
      </c>
      <c r="E34" s="284">
        <v>339</v>
      </c>
      <c r="F34" s="284">
        <v>27.5626435</v>
      </c>
      <c r="G34" s="284">
        <v>11066</v>
      </c>
      <c r="H34" s="284">
        <v>3043.711682</v>
      </c>
      <c r="I34" s="284">
        <v>9883</v>
      </c>
      <c r="J34" s="284">
        <v>3046.1341939999998</v>
      </c>
      <c r="K34" s="284">
        <v>91169</v>
      </c>
      <c r="L34" s="284">
        <v>3964.273149</v>
      </c>
      <c r="M34" s="284">
        <v>126185</v>
      </c>
      <c r="N34" s="284">
        <v>5246.696148</v>
      </c>
      <c r="O34" s="284">
        <v>239229</v>
      </c>
      <c r="P34" s="284">
        <v>15383.161334999999</v>
      </c>
      <c r="Q34" s="284">
        <v>16814</v>
      </c>
      <c r="R34" s="284">
        <v>2155.5841025</v>
      </c>
    </row>
    <row r="35" spans="1:18" ht="12.75">
      <c r="A35" s="283">
        <v>43840</v>
      </c>
      <c r="B35" s="284">
        <v>23</v>
      </c>
      <c r="C35" s="284">
        <v>557</v>
      </c>
      <c r="D35" s="284">
        <v>37.148799999999994</v>
      </c>
      <c r="E35" s="284">
        <v>441</v>
      </c>
      <c r="F35" s="284">
        <v>23.519704</v>
      </c>
      <c r="G35" s="284">
        <v>25070</v>
      </c>
      <c r="H35" s="284">
        <v>7720.0598255</v>
      </c>
      <c r="I35" s="284">
        <v>36818</v>
      </c>
      <c r="J35" s="284">
        <v>12520.690186</v>
      </c>
      <c r="K35" s="284">
        <v>280249</v>
      </c>
      <c r="L35" s="284">
        <v>12174.249012</v>
      </c>
      <c r="M35" s="284">
        <v>189559</v>
      </c>
      <c r="N35" s="284">
        <v>7993.966374</v>
      </c>
      <c r="O35" s="284">
        <v>532694</v>
      </c>
      <c r="P35" s="284">
        <v>40469.6339015</v>
      </c>
      <c r="Q35" s="284">
        <v>25600</v>
      </c>
      <c r="R35" s="284">
        <v>1956.9913185000003</v>
      </c>
    </row>
    <row r="36" spans="1:18" ht="12.75">
      <c r="A36" s="283">
        <v>43862</v>
      </c>
      <c r="B36" s="284">
        <v>21</v>
      </c>
      <c r="C36" s="284">
        <v>212</v>
      </c>
      <c r="D36" s="284">
        <v>12.109945</v>
      </c>
      <c r="E36" s="284">
        <v>118</v>
      </c>
      <c r="F36" s="284">
        <v>7.6182345</v>
      </c>
      <c r="G36" s="284">
        <v>20576</v>
      </c>
      <c r="H36" s="284">
        <v>5719.4940685</v>
      </c>
      <c r="I36" s="284">
        <v>31728</v>
      </c>
      <c r="J36" s="284">
        <v>10522.4432235</v>
      </c>
      <c r="K36" s="284">
        <v>294473</v>
      </c>
      <c r="L36" s="284">
        <v>11392.216986</v>
      </c>
      <c r="M36" s="284">
        <v>170893</v>
      </c>
      <c r="N36" s="284">
        <v>6343.428703</v>
      </c>
      <c r="O36" s="284">
        <v>518000</v>
      </c>
      <c r="P36" s="284">
        <v>33997.3111605</v>
      </c>
      <c r="Q36" s="284">
        <v>25259</v>
      </c>
      <c r="R36" s="284">
        <v>3082.2507295</v>
      </c>
    </row>
    <row r="37" spans="1:18" ht="12.75">
      <c r="A37" s="288">
        <v>43891</v>
      </c>
      <c r="B37" s="284">
        <v>22</v>
      </c>
      <c r="C37" s="284">
        <v>117</v>
      </c>
      <c r="D37" s="284">
        <v>10.4129765</v>
      </c>
      <c r="E37" s="284">
        <v>87</v>
      </c>
      <c r="F37" s="284">
        <v>9.1718075</v>
      </c>
      <c r="G37" s="284">
        <v>41312</v>
      </c>
      <c r="H37" s="284">
        <v>15633.1152085</v>
      </c>
      <c r="I37" s="284">
        <v>51125</v>
      </c>
      <c r="J37" s="284">
        <v>19530.7618555</v>
      </c>
      <c r="K37" s="284">
        <v>236967</v>
      </c>
      <c r="L37" s="284">
        <v>7803.654604</v>
      </c>
      <c r="M37" s="284">
        <v>121250</v>
      </c>
      <c r="N37" s="284">
        <v>3831.994593</v>
      </c>
      <c r="O37" s="284">
        <v>450858</v>
      </c>
      <c r="P37" s="284">
        <v>46819.111045</v>
      </c>
      <c r="Q37" s="284">
        <v>11844</v>
      </c>
      <c r="R37" s="284">
        <v>698.0797015</v>
      </c>
    </row>
    <row r="38" spans="1:12" ht="12.75">
      <c r="A38" s="275" t="str">
        <f>'[1]1'!A8</f>
        <v>$ indicates as on March 31, 2020</v>
      </c>
      <c r="F38" s="294"/>
      <c r="J38" s="294"/>
      <c r="L38" s="294"/>
    </row>
    <row r="39" spans="1:17" ht="12.75">
      <c r="A39" s="275" t="s">
        <v>991</v>
      </c>
      <c r="I39" s="296"/>
      <c r="J39" s="294"/>
      <c r="K39" s="294"/>
      <c r="L39" s="294"/>
      <c r="M39" s="294"/>
      <c r="N39" s="294"/>
      <c r="O39" s="297"/>
      <c r="P39" s="296"/>
      <c r="Q39" s="294"/>
    </row>
    <row r="40" spans="1:16" ht="12.75">
      <c r="A40" s="663" t="s">
        <v>686</v>
      </c>
      <c r="B40" s="663"/>
      <c r="C40" s="663"/>
      <c r="D40" s="663"/>
      <c r="E40" s="663"/>
      <c r="F40" s="663"/>
      <c r="G40" s="663"/>
      <c r="H40" s="663"/>
      <c r="I40" s="663"/>
      <c r="J40" s="663"/>
      <c r="K40" s="294"/>
      <c r="L40" s="294"/>
      <c r="N40" s="298"/>
      <c r="O40" s="298"/>
      <c r="P40" s="298"/>
    </row>
    <row r="45" ht="12.75">
      <c r="B45" s="286"/>
    </row>
    <row r="47" ht="12.75">
      <c r="D47" s="294"/>
    </row>
    <row r="48" spans="3:13" ht="12.75">
      <c r="C48" s="299"/>
      <c r="D48" s="299"/>
      <c r="E48" s="294"/>
      <c r="F48" s="300"/>
      <c r="H48" s="294"/>
      <c r="I48" s="294"/>
      <c r="J48" s="301"/>
      <c r="K48" s="299"/>
      <c r="M48" s="302"/>
    </row>
    <row r="49" spans="3:11" ht="12.75">
      <c r="C49" s="299"/>
      <c r="D49" s="299"/>
      <c r="E49" s="294"/>
      <c r="F49" s="299"/>
      <c r="H49" s="294"/>
      <c r="I49" s="294"/>
      <c r="J49" s="294"/>
      <c r="K49" s="299"/>
    </row>
    <row r="50" spans="3:11" ht="12.75">
      <c r="C50" s="299"/>
      <c r="D50" s="299"/>
      <c r="E50" s="294"/>
      <c r="F50" s="299"/>
      <c r="H50" s="294"/>
      <c r="I50" s="294"/>
      <c r="J50" s="294"/>
      <c r="K50" s="299"/>
    </row>
    <row r="51" spans="3:11" ht="12.75">
      <c r="C51" s="299"/>
      <c r="D51" s="299"/>
      <c r="E51" s="294"/>
      <c r="F51" s="299"/>
      <c r="H51" s="294"/>
      <c r="I51" s="294"/>
      <c r="J51" s="294"/>
      <c r="K51" s="299"/>
    </row>
    <row r="52" spans="3:11" ht="12.75">
      <c r="C52" s="299"/>
      <c r="D52" s="299"/>
      <c r="E52" s="294"/>
      <c r="F52" s="299"/>
      <c r="H52" s="294"/>
      <c r="I52" s="294"/>
      <c r="J52" s="294"/>
      <c r="K52" s="299"/>
    </row>
    <row r="53" spans="3:11" ht="12.75">
      <c r="C53" s="299"/>
      <c r="D53" s="299"/>
      <c r="E53" s="294"/>
      <c r="F53" s="299"/>
      <c r="H53" s="294"/>
      <c r="I53" s="294"/>
      <c r="J53" s="294"/>
      <c r="K53" s="299"/>
    </row>
    <row r="54" spans="3:11" ht="12.75">
      <c r="C54" s="299"/>
      <c r="D54" s="299"/>
      <c r="E54" s="294"/>
      <c r="F54" s="299"/>
      <c r="H54" s="294"/>
      <c r="I54" s="294"/>
      <c r="J54" s="294"/>
      <c r="K54" s="299"/>
    </row>
    <row r="55" spans="3:11" ht="12.75">
      <c r="C55" s="299"/>
      <c r="D55" s="299"/>
      <c r="E55" s="294"/>
      <c r="F55" s="299"/>
      <c r="H55" s="294"/>
      <c r="I55" s="294"/>
      <c r="J55" s="294"/>
      <c r="K55" s="299"/>
    </row>
    <row r="56" spans="3:11" ht="12.75">
      <c r="C56" s="299"/>
      <c r="D56" s="299"/>
      <c r="E56" s="294"/>
      <c r="F56" s="299"/>
      <c r="H56" s="294"/>
      <c r="I56" s="294"/>
      <c r="J56" s="294"/>
      <c r="K56" s="299"/>
    </row>
    <row r="57" spans="8:10" ht="12.75">
      <c r="H57" s="294"/>
      <c r="I57" s="294"/>
      <c r="J57" s="294"/>
    </row>
    <row r="59" ht="12.75">
      <c r="D59" s="294"/>
    </row>
    <row r="61" ht="12.75">
      <c r="D61" s="303"/>
    </row>
  </sheetData>
  <sheetProtection/>
  <mergeCells count="31">
    <mergeCell ref="A21:A23"/>
    <mergeCell ref="M22:N22"/>
    <mergeCell ref="C21:F21"/>
    <mergeCell ref="O3:P3"/>
    <mergeCell ref="K21:N21"/>
    <mergeCell ref="P22:P23"/>
    <mergeCell ref="A3:A4"/>
    <mergeCell ref="B3:B4"/>
    <mergeCell ref="C3:E3"/>
    <mergeCell ref="F3:H3"/>
    <mergeCell ref="I3:K3"/>
    <mergeCell ref="O22:O23"/>
    <mergeCell ref="B21:B23"/>
    <mergeCell ref="R22:R23"/>
    <mergeCell ref="G21:J21"/>
    <mergeCell ref="I22:J22"/>
    <mergeCell ref="A1:H1"/>
    <mergeCell ref="I1:O1"/>
    <mergeCell ref="A20:R20"/>
    <mergeCell ref="P1:Q1"/>
    <mergeCell ref="A2:R2"/>
    <mergeCell ref="O21:P21"/>
    <mergeCell ref="L3:N3"/>
    <mergeCell ref="A40:J40"/>
    <mergeCell ref="Q21:R21"/>
    <mergeCell ref="C22:D22"/>
    <mergeCell ref="E22:F22"/>
    <mergeCell ref="G22:H22"/>
    <mergeCell ref="Q3:R3"/>
    <mergeCell ref="K22:L22"/>
    <mergeCell ref="Q22:Q2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7.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2" sqref="A2:A4"/>
    </sheetView>
  </sheetViews>
  <sheetFormatPr defaultColWidth="9.140625" defaultRowHeight="12.75"/>
  <cols>
    <col min="1" max="1" width="9.140625" style="275" customWidth="1"/>
    <col min="2" max="2" width="7.140625" style="275" customWidth="1"/>
    <col min="3" max="3" width="11.421875" style="275" customWidth="1"/>
    <col min="4" max="4" width="14.140625" style="275" bestFit="1" customWidth="1"/>
    <col min="5" max="5" width="10.28125" style="275" customWidth="1"/>
    <col min="6" max="6" width="8.7109375" style="275" customWidth="1"/>
    <col min="7" max="8" width="9.140625" style="275" customWidth="1"/>
    <col min="9" max="9" width="9.57421875" style="275" bestFit="1" customWidth="1"/>
    <col min="10" max="16384" width="9.140625" style="275" customWidth="1"/>
  </cols>
  <sheetData>
    <row r="1" spans="1:7" ht="15">
      <c r="A1" s="680" t="s">
        <v>1108</v>
      </c>
      <c r="B1" s="680"/>
      <c r="C1" s="681"/>
      <c r="D1" s="681"/>
      <c r="E1" s="681"/>
      <c r="F1" s="681"/>
      <c r="G1" s="681"/>
    </row>
    <row r="2" spans="1:13" ht="12.75">
      <c r="A2" s="676" t="s">
        <v>599</v>
      </c>
      <c r="B2" s="662" t="s">
        <v>688</v>
      </c>
      <c r="C2" s="686" t="s">
        <v>979</v>
      </c>
      <c r="D2" s="686"/>
      <c r="E2" s="686"/>
      <c r="F2" s="686"/>
      <c r="G2" s="686"/>
      <c r="H2" s="686" t="s">
        <v>985</v>
      </c>
      <c r="I2" s="686"/>
      <c r="J2" s="686"/>
      <c r="K2" s="686"/>
      <c r="L2" s="686"/>
      <c r="M2" s="686"/>
    </row>
    <row r="3" spans="1:13" s="277" customFormat="1" ht="34.5" customHeight="1">
      <c r="A3" s="684"/>
      <c r="B3" s="662"/>
      <c r="C3" s="662" t="s">
        <v>992</v>
      </c>
      <c r="D3" s="662" t="s">
        <v>690</v>
      </c>
      <c r="E3" s="662" t="s">
        <v>993</v>
      </c>
      <c r="F3" s="671" t="s">
        <v>692</v>
      </c>
      <c r="G3" s="672"/>
      <c r="H3" s="678" t="s">
        <v>994</v>
      </c>
      <c r="I3" s="679"/>
      <c r="J3" s="678" t="s">
        <v>995</v>
      </c>
      <c r="K3" s="679"/>
      <c r="L3" s="682" t="s">
        <v>996</v>
      </c>
      <c r="M3" s="683"/>
    </row>
    <row r="4" spans="1:13" s="277" customFormat="1" ht="41.25" customHeight="1">
      <c r="A4" s="685"/>
      <c r="B4" s="662"/>
      <c r="C4" s="662"/>
      <c r="D4" s="662"/>
      <c r="E4" s="662"/>
      <c r="F4" s="304" t="s">
        <v>501</v>
      </c>
      <c r="G4" s="304" t="s">
        <v>983</v>
      </c>
      <c r="H4" s="293" t="s">
        <v>982</v>
      </c>
      <c r="I4" s="304" t="s">
        <v>980</v>
      </c>
      <c r="J4" s="293" t="s">
        <v>982</v>
      </c>
      <c r="K4" s="304" t="s">
        <v>993</v>
      </c>
      <c r="L4" s="305" t="s">
        <v>982</v>
      </c>
      <c r="M4" s="305" t="s">
        <v>997</v>
      </c>
    </row>
    <row r="5" spans="1:13" s="286" customFormat="1" ht="12.75">
      <c r="A5" s="306" t="s">
        <v>28</v>
      </c>
      <c r="B5" s="307">
        <v>248</v>
      </c>
      <c r="C5" s="307">
        <v>120124.91900000004</v>
      </c>
      <c r="D5" s="307">
        <v>14005485</v>
      </c>
      <c r="E5" s="307">
        <v>531414.0961500001</v>
      </c>
      <c r="F5" s="282">
        <v>128338.5</v>
      </c>
      <c r="G5" s="282">
        <v>5328.339999999999</v>
      </c>
      <c r="H5" s="282">
        <v>3646</v>
      </c>
      <c r="I5" s="308">
        <v>159.9</v>
      </c>
      <c r="J5" s="308">
        <v>328</v>
      </c>
      <c r="K5" s="308">
        <v>13.959999999999999</v>
      </c>
      <c r="L5" s="308">
        <v>6</v>
      </c>
      <c r="M5" s="309">
        <v>0.27</v>
      </c>
    </row>
    <row r="6" spans="1:13" s="286" customFormat="1" ht="12.75">
      <c r="A6" s="306" t="s">
        <v>29</v>
      </c>
      <c r="B6" s="307">
        <f>SUM(B7:B18)</f>
        <v>247</v>
      </c>
      <c r="C6" s="307">
        <f>SUM(C7:C18)</f>
        <v>95258.746</v>
      </c>
      <c r="D6" s="307">
        <f>SUM(D7:D18)</f>
        <v>13080142</v>
      </c>
      <c r="E6" s="307">
        <f>SUM(E7:E18)</f>
        <v>441966.96943999996</v>
      </c>
      <c r="F6" s="307">
        <f>F18</f>
        <v>93073</v>
      </c>
      <c r="G6" s="282">
        <f>G18</f>
        <v>2262.96</v>
      </c>
      <c r="H6" s="282">
        <f>SUM(H7:H18)</f>
        <v>1518</v>
      </c>
      <c r="I6" s="310">
        <f>SUM(I7:I18)</f>
        <v>41.410000000000004</v>
      </c>
      <c r="J6" s="310">
        <f>SUM(J7:J18)</f>
        <v>22</v>
      </c>
      <c r="K6" s="310">
        <f>SUM(K7:K18)</f>
        <v>0.74</v>
      </c>
      <c r="L6" s="282">
        <f>L18</f>
        <v>60</v>
      </c>
      <c r="M6" s="311">
        <f>M18</f>
        <v>0.08</v>
      </c>
    </row>
    <row r="7" spans="1:13" ht="12.75">
      <c r="A7" s="283">
        <v>43556</v>
      </c>
      <c r="B7" s="285">
        <v>19</v>
      </c>
      <c r="C7" s="285">
        <v>9826.457</v>
      </c>
      <c r="D7" s="285">
        <v>1294409</v>
      </c>
      <c r="E7" s="285">
        <v>47775.98462499998</v>
      </c>
      <c r="F7" s="312">
        <v>135463</v>
      </c>
      <c r="G7" s="312">
        <v>5988.310000000001</v>
      </c>
      <c r="H7" s="312">
        <v>17</v>
      </c>
      <c r="I7" s="313">
        <v>0.78</v>
      </c>
      <c r="J7" s="312">
        <v>0</v>
      </c>
      <c r="K7" s="313">
        <v>0</v>
      </c>
      <c r="L7" s="312">
        <v>6</v>
      </c>
      <c r="M7" s="314">
        <v>0.27</v>
      </c>
    </row>
    <row r="8" spans="1:13" ht="12.75">
      <c r="A8" s="283">
        <v>43587</v>
      </c>
      <c r="B8" s="285">
        <v>22</v>
      </c>
      <c r="C8" s="285">
        <v>10047.661999999998</v>
      </c>
      <c r="D8" s="285">
        <v>1258982</v>
      </c>
      <c r="E8" s="285">
        <v>48403.456629999964</v>
      </c>
      <c r="F8" s="312">
        <v>138883.5</v>
      </c>
      <c r="G8" s="312">
        <v>6387.330000000001</v>
      </c>
      <c r="H8" s="312">
        <v>34</v>
      </c>
      <c r="I8" s="313">
        <v>1.53</v>
      </c>
      <c r="J8" s="312">
        <v>0</v>
      </c>
      <c r="K8" s="313">
        <v>0</v>
      </c>
      <c r="L8" s="312">
        <v>0</v>
      </c>
      <c r="M8" s="314">
        <v>0</v>
      </c>
    </row>
    <row r="9" spans="1:13" ht="12.75">
      <c r="A9" s="283">
        <v>43619</v>
      </c>
      <c r="B9" s="285">
        <v>19</v>
      </c>
      <c r="C9" s="285">
        <v>8619.913999999999</v>
      </c>
      <c r="D9" s="285">
        <v>1092728</v>
      </c>
      <c r="E9" s="285">
        <v>40096.61236500002</v>
      </c>
      <c r="F9" s="312">
        <v>125305</v>
      </c>
      <c r="G9" s="312">
        <v>5592.9800000000005</v>
      </c>
      <c r="H9" s="312">
        <v>16</v>
      </c>
      <c r="I9" s="313">
        <v>0.69</v>
      </c>
      <c r="J9" s="312">
        <v>0</v>
      </c>
      <c r="K9" s="313">
        <v>0</v>
      </c>
      <c r="L9" s="312">
        <v>0</v>
      </c>
      <c r="M9" s="314">
        <v>0</v>
      </c>
    </row>
    <row r="10" spans="1:13" ht="12.75">
      <c r="A10" s="283">
        <v>43650</v>
      </c>
      <c r="B10" s="285">
        <v>23</v>
      </c>
      <c r="C10" s="285">
        <v>9236.054999999998</v>
      </c>
      <c r="D10" s="285">
        <v>1147866</v>
      </c>
      <c r="E10" s="285">
        <v>43908.21544499993</v>
      </c>
      <c r="F10" s="312">
        <v>118434.5</v>
      </c>
      <c r="G10" s="312">
        <v>5371.22</v>
      </c>
      <c r="H10" s="312">
        <v>56</v>
      </c>
      <c r="I10" s="313">
        <v>2.58</v>
      </c>
      <c r="J10" s="312">
        <v>0</v>
      </c>
      <c r="K10" s="313">
        <v>0</v>
      </c>
      <c r="L10" s="312">
        <v>30</v>
      </c>
      <c r="M10" s="314">
        <v>1.37</v>
      </c>
    </row>
    <row r="11" spans="1:13" ht="12.75">
      <c r="A11" s="283">
        <v>43682</v>
      </c>
      <c r="B11" s="285">
        <v>20</v>
      </c>
      <c r="C11" s="285">
        <v>8044.673</v>
      </c>
      <c r="D11" s="285">
        <v>1000929</v>
      </c>
      <c r="E11" s="285">
        <v>38310.77000000001</v>
      </c>
      <c r="F11" s="312">
        <v>147635</v>
      </c>
      <c r="G11" s="312">
        <v>5415.819999999999</v>
      </c>
      <c r="H11" s="312">
        <v>12</v>
      </c>
      <c r="I11" s="313">
        <v>0.54</v>
      </c>
      <c r="J11" s="312">
        <v>0</v>
      </c>
      <c r="K11" s="313">
        <v>0</v>
      </c>
      <c r="L11" s="312">
        <v>0</v>
      </c>
      <c r="M11" s="314">
        <v>0</v>
      </c>
    </row>
    <row r="12" spans="1:13" ht="12.75">
      <c r="A12" s="283">
        <v>43714</v>
      </c>
      <c r="B12" s="285">
        <v>19</v>
      </c>
      <c r="C12" s="285">
        <v>7473.5890000000045</v>
      </c>
      <c r="D12" s="285">
        <v>956152</v>
      </c>
      <c r="E12" s="285">
        <v>35116.34921499998</v>
      </c>
      <c r="F12" s="312">
        <v>107161</v>
      </c>
      <c r="G12" s="312">
        <v>4575.390000000003</v>
      </c>
      <c r="H12" s="312">
        <v>14</v>
      </c>
      <c r="I12" s="313">
        <v>0.59</v>
      </c>
      <c r="J12" s="312">
        <v>6</v>
      </c>
      <c r="K12" s="315">
        <v>0.24</v>
      </c>
      <c r="L12" s="312">
        <v>3</v>
      </c>
      <c r="M12" s="314">
        <v>0.12</v>
      </c>
    </row>
    <row r="13" spans="1:13" ht="12.75">
      <c r="A13" s="283">
        <v>43745</v>
      </c>
      <c r="B13" s="285">
        <v>20</v>
      </c>
      <c r="C13" s="285">
        <v>5995.058999999999</v>
      </c>
      <c r="D13" s="285">
        <v>747569</v>
      </c>
      <c r="E13" s="285">
        <v>26766.139999999996</v>
      </c>
      <c r="F13" s="312">
        <v>97041</v>
      </c>
      <c r="G13" s="312">
        <v>3591.54</v>
      </c>
      <c r="H13" s="312">
        <v>1</v>
      </c>
      <c r="I13" s="316">
        <v>0.04</v>
      </c>
      <c r="J13" s="312">
        <v>3</v>
      </c>
      <c r="K13" s="315">
        <v>0.12</v>
      </c>
      <c r="L13" s="312">
        <v>0</v>
      </c>
      <c r="M13" s="314">
        <v>0</v>
      </c>
    </row>
    <row r="14" spans="1:13" ht="12.75">
      <c r="A14" s="283">
        <v>43777</v>
      </c>
      <c r="B14" s="285">
        <v>20</v>
      </c>
      <c r="C14" s="285">
        <v>7709.775999999999</v>
      </c>
      <c r="D14" s="285">
        <v>904728</v>
      </c>
      <c r="E14" s="285">
        <v>34770.144635000004</v>
      </c>
      <c r="F14" s="312">
        <v>98351.5</v>
      </c>
      <c r="G14" s="312">
        <v>4070.1700000000005</v>
      </c>
      <c r="H14" s="312">
        <v>17</v>
      </c>
      <c r="I14" s="315">
        <v>0.74</v>
      </c>
      <c r="J14" s="312">
        <v>0</v>
      </c>
      <c r="K14" s="315">
        <v>0</v>
      </c>
      <c r="L14" s="312">
        <v>8</v>
      </c>
      <c r="M14" s="314">
        <v>0.34</v>
      </c>
    </row>
    <row r="15" spans="1:13" ht="12.75">
      <c r="A15" s="283">
        <v>43808</v>
      </c>
      <c r="B15" s="285">
        <v>21</v>
      </c>
      <c r="C15" s="285">
        <v>7526.520999999998</v>
      </c>
      <c r="D15" s="285">
        <v>1264027</v>
      </c>
      <c r="E15" s="285">
        <v>36253.41146499999</v>
      </c>
      <c r="F15" s="312">
        <v>168750</v>
      </c>
      <c r="G15" s="312">
        <v>4822.150000000001</v>
      </c>
      <c r="H15" s="312">
        <v>71</v>
      </c>
      <c r="I15" s="315">
        <v>1.56</v>
      </c>
      <c r="J15" s="312">
        <v>0</v>
      </c>
      <c r="K15" s="315">
        <v>0</v>
      </c>
      <c r="L15" s="312">
        <v>48</v>
      </c>
      <c r="M15" s="314">
        <v>1.06</v>
      </c>
    </row>
    <row r="16" spans="1:13" ht="12.75">
      <c r="A16" s="283">
        <v>43840</v>
      </c>
      <c r="B16" s="285">
        <v>23</v>
      </c>
      <c r="C16" s="285">
        <v>8004.821999999999</v>
      </c>
      <c r="D16" s="285">
        <v>1320246</v>
      </c>
      <c r="E16" s="285">
        <v>37699.33154000002</v>
      </c>
      <c r="F16" s="312">
        <v>145726</v>
      </c>
      <c r="G16" s="312">
        <v>3729.48</v>
      </c>
      <c r="H16" s="312">
        <v>630</v>
      </c>
      <c r="I16" s="315">
        <v>14.11</v>
      </c>
      <c r="J16" s="312">
        <v>3</v>
      </c>
      <c r="K16" s="315">
        <v>0.06</v>
      </c>
      <c r="L16" s="312">
        <v>205</v>
      </c>
      <c r="M16" s="314">
        <v>4.54342</v>
      </c>
    </row>
    <row r="17" spans="1:13" ht="12.75">
      <c r="A17" s="283">
        <v>43872</v>
      </c>
      <c r="B17" s="285">
        <v>20</v>
      </c>
      <c r="C17" s="285">
        <v>6467.025999999999</v>
      </c>
      <c r="D17" s="285">
        <v>1060796</v>
      </c>
      <c r="E17" s="285">
        <v>27388.863519999988</v>
      </c>
      <c r="F17" s="312">
        <v>128314</v>
      </c>
      <c r="G17" s="312">
        <v>2945.37</v>
      </c>
      <c r="H17" s="312">
        <v>438</v>
      </c>
      <c r="I17" s="315">
        <v>11.22</v>
      </c>
      <c r="J17" s="312">
        <v>0</v>
      </c>
      <c r="K17" s="315">
        <v>0</v>
      </c>
      <c r="L17" s="312">
        <v>184</v>
      </c>
      <c r="M17" s="314">
        <v>5.3</v>
      </c>
    </row>
    <row r="18" spans="1:13" ht="12.75">
      <c r="A18" s="288">
        <v>43891</v>
      </c>
      <c r="B18" s="285">
        <v>21</v>
      </c>
      <c r="C18" s="285">
        <v>6307.192</v>
      </c>
      <c r="D18" s="285">
        <v>1031710</v>
      </c>
      <c r="E18" s="285">
        <v>25477.68999999999</v>
      </c>
      <c r="F18" s="312">
        <v>93073</v>
      </c>
      <c r="G18" s="312">
        <v>2262.96</v>
      </c>
      <c r="H18" s="312">
        <v>212</v>
      </c>
      <c r="I18" s="315">
        <v>7.03</v>
      </c>
      <c r="J18" s="312">
        <v>10</v>
      </c>
      <c r="K18" s="315">
        <v>0.32</v>
      </c>
      <c r="L18" s="312">
        <v>60</v>
      </c>
      <c r="M18" s="314">
        <v>0.08</v>
      </c>
    </row>
    <row r="19" spans="1:10" ht="15">
      <c r="A19" s="275" t="str">
        <f>'[1]1'!A8</f>
        <v>$ indicates as on March 31, 2020</v>
      </c>
      <c r="B19" s="286"/>
      <c r="C19" s="317"/>
      <c r="D19" s="289"/>
      <c r="E19" s="318"/>
      <c r="F19" s="318"/>
      <c r="G19" s="318"/>
      <c r="I19" s="319"/>
      <c r="J19" s="320"/>
    </row>
    <row r="20" spans="1:10" ht="12.75">
      <c r="A20" s="321" t="s">
        <v>687</v>
      </c>
      <c r="C20" s="322"/>
      <c r="F20" s="299"/>
      <c r="G20" s="294"/>
      <c r="H20" s="323"/>
      <c r="I20" s="324"/>
      <c r="J20" s="295"/>
    </row>
    <row r="21" spans="1:10" ht="12.75">
      <c r="A21" s="321"/>
      <c r="B21" s="321"/>
      <c r="C21" s="321"/>
      <c r="D21" s="4"/>
      <c r="E21" s="4"/>
      <c r="F21" s="4"/>
      <c r="G21" s="4"/>
      <c r="H21" s="4"/>
      <c r="I21" s="4"/>
      <c r="J21" s="4"/>
    </row>
  </sheetData>
  <sheetProtection/>
  <mergeCells count="13">
    <mergeCell ref="J3:K3"/>
    <mergeCell ref="L3:M3"/>
    <mergeCell ref="F1:G1"/>
    <mergeCell ref="A2:A4"/>
    <mergeCell ref="B2:B4"/>
    <mergeCell ref="C2:G2"/>
    <mergeCell ref="H2:M2"/>
    <mergeCell ref="C3:C4"/>
    <mergeCell ref="D3:D4"/>
    <mergeCell ref="E3:E4"/>
    <mergeCell ref="F3:G3"/>
    <mergeCell ref="H3:I3"/>
    <mergeCell ref="A1:E1"/>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8.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A2" sqref="A2:A3"/>
    </sheetView>
  </sheetViews>
  <sheetFormatPr defaultColWidth="9.140625" defaultRowHeight="12.75"/>
  <cols>
    <col min="1" max="2" width="9.140625" style="4" customWidth="1"/>
    <col min="3" max="3" width="10.57421875" style="4" bestFit="1" customWidth="1"/>
    <col min="4" max="4" width="9.28125" style="4" bestFit="1" customWidth="1"/>
    <col min="5" max="5" width="9.140625" style="4" customWidth="1"/>
    <col min="6" max="6" width="9.8515625" style="4" customWidth="1"/>
    <col min="7" max="7" width="9.8515625" style="4" bestFit="1" customWidth="1"/>
    <col min="8" max="8" width="9.28125" style="4" bestFit="1" customWidth="1"/>
    <col min="9" max="9" width="13.28125" style="4" customWidth="1"/>
    <col min="10" max="10" width="9.421875" style="4" customWidth="1"/>
    <col min="11" max="11" width="9.140625" style="4" customWidth="1"/>
    <col min="12" max="12" width="11.7109375" style="4" bestFit="1" customWidth="1"/>
    <col min="13" max="13" width="11.8515625" style="4" bestFit="1" customWidth="1"/>
    <col min="14" max="16384" width="9.140625" style="4" customWidth="1"/>
  </cols>
  <sheetData>
    <row r="1" spans="1:11" ht="15" customHeight="1">
      <c r="A1" s="325" t="s">
        <v>1109</v>
      </c>
      <c r="B1" s="325"/>
      <c r="F1" s="321"/>
      <c r="G1" s="321"/>
      <c r="I1" s="325"/>
      <c r="J1" s="326"/>
      <c r="K1" s="257"/>
    </row>
    <row r="2" spans="1:15" ht="41.25" customHeight="1">
      <c r="A2" s="673" t="s">
        <v>599</v>
      </c>
      <c r="B2" s="673" t="s">
        <v>688</v>
      </c>
      <c r="C2" s="671" t="s">
        <v>998</v>
      </c>
      <c r="D2" s="687"/>
      <c r="E2" s="672"/>
      <c r="F2" s="662" t="s">
        <v>999</v>
      </c>
      <c r="G2" s="662"/>
      <c r="H2" s="662"/>
      <c r="I2" s="662" t="s">
        <v>1000</v>
      </c>
      <c r="J2" s="662"/>
      <c r="K2" s="662"/>
      <c r="L2" s="671" t="s">
        <v>1001</v>
      </c>
      <c r="M2" s="672"/>
      <c r="N2" s="671" t="s">
        <v>692</v>
      </c>
      <c r="O2" s="672"/>
    </row>
    <row r="3" spans="1:15" ht="41.25" customHeight="1">
      <c r="A3" s="674"/>
      <c r="B3" s="674"/>
      <c r="C3" s="280" t="s">
        <v>1002</v>
      </c>
      <c r="D3" s="280" t="s">
        <v>690</v>
      </c>
      <c r="E3" s="280" t="s">
        <v>993</v>
      </c>
      <c r="F3" s="280" t="s">
        <v>992</v>
      </c>
      <c r="G3" s="280" t="s">
        <v>690</v>
      </c>
      <c r="H3" s="280" t="s">
        <v>993</v>
      </c>
      <c r="I3" s="280" t="s">
        <v>689</v>
      </c>
      <c r="J3" s="280" t="s">
        <v>690</v>
      </c>
      <c r="K3" s="304" t="s">
        <v>993</v>
      </c>
      <c r="L3" s="280" t="s">
        <v>690</v>
      </c>
      <c r="M3" s="280" t="s">
        <v>993</v>
      </c>
      <c r="N3" s="280" t="s">
        <v>691</v>
      </c>
      <c r="O3" s="280" t="s">
        <v>983</v>
      </c>
    </row>
    <row r="4" spans="1:15" ht="12.75">
      <c r="A4" s="306" t="s">
        <v>28</v>
      </c>
      <c r="B4" s="327">
        <v>257</v>
      </c>
      <c r="C4" s="327">
        <v>3195.8932</v>
      </c>
      <c r="D4" s="327">
        <v>683893</v>
      </c>
      <c r="E4" s="327">
        <v>14772.1640093</v>
      </c>
      <c r="F4" s="327">
        <v>1155.85</v>
      </c>
      <c r="G4" s="327">
        <v>115585</v>
      </c>
      <c r="H4" s="327">
        <v>4062.66</v>
      </c>
      <c r="I4" s="327">
        <v>55312169</v>
      </c>
      <c r="J4" s="327">
        <v>55312169</v>
      </c>
      <c r="K4" s="327">
        <v>18901.5669632</v>
      </c>
      <c r="L4" s="327">
        <v>56111647</v>
      </c>
      <c r="M4" s="327">
        <v>37735.5007025</v>
      </c>
      <c r="N4" s="327">
        <v>129291</v>
      </c>
      <c r="O4" s="327">
        <v>77</v>
      </c>
    </row>
    <row r="5" spans="1:15" ht="12.75">
      <c r="A5" s="306" t="s">
        <v>29</v>
      </c>
      <c r="B5" s="327">
        <f>SUM(B6:B17)</f>
        <v>259</v>
      </c>
      <c r="C5" s="282">
        <f aca="true" t="shared" si="0" ref="C5:M5">SUM(C6:C17)</f>
        <v>821.7390000000001</v>
      </c>
      <c r="D5" s="327">
        <f t="shared" si="0"/>
        <v>268376</v>
      </c>
      <c r="E5" s="327">
        <f t="shared" si="0"/>
        <v>5353.523373000001</v>
      </c>
      <c r="F5" s="327">
        <f t="shared" si="0"/>
        <v>2450.7099999999996</v>
      </c>
      <c r="G5" s="327">
        <f t="shared" si="0"/>
        <v>245071</v>
      </c>
      <c r="H5" s="327">
        <f t="shared" si="0"/>
        <v>7437.7323</v>
      </c>
      <c r="I5" s="327">
        <f t="shared" si="0"/>
        <v>78395209</v>
      </c>
      <c r="J5" s="327">
        <f t="shared" si="0"/>
        <v>78395209</v>
      </c>
      <c r="K5" s="327">
        <f t="shared" si="0"/>
        <v>27720.037507275</v>
      </c>
      <c r="L5" s="327">
        <f t="shared" si="0"/>
        <v>78908656</v>
      </c>
      <c r="M5" s="327">
        <f t="shared" si="0"/>
        <v>40511.29217822001</v>
      </c>
      <c r="N5" s="327">
        <f>N17</f>
        <v>8290</v>
      </c>
      <c r="O5" s="327">
        <f>O17</f>
        <v>19.32</v>
      </c>
    </row>
    <row r="6" spans="1:15" ht="12.75">
      <c r="A6" s="288">
        <v>43556</v>
      </c>
      <c r="B6" s="284">
        <v>20</v>
      </c>
      <c r="C6" s="284">
        <v>18.82</v>
      </c>
      <c r="D6" s="284">
        <v>18822</v>
      </c>
      <c r="E6" s="284">
        <v>240.06</v>
      </c>
      <c r="F6" s="284">
        <v>157.54</v>
      </c>
      <c r="G6" s="284">
        <v>15754</v>
      </c>
      <c r="H6" s="284">
        <v>536.39</v>
      </c>
      <c r="I6" s="284">
        <v>10661364</v>
      </c>
      <c r="J6" s="284">
        <v>10661364</v>
      </c>
      <c r="K6" s="328">
        <v>3677.36</v>
      </c>
      <c r="L6" s="285">
        <v>10695940</v>
      </c>
      <c r="M6" s="285">
        <v>4453.81</v>
      </c>
      <c r="N6" s="284">
        <v>172820</v>
      </c>
      <c r="O6" s="328">
        <v>80.44</v>
      </c>
    </row>
    <row r="7" spans="1:15" ht="12.75">
      <c r="A7" s="288">
        <v>43587</v>
      </c>
      <c r="B7" s="284">
        <v>23</v>
      </c>
      <c r="C7" s="284">
        <v>28.97</v>
      </c>
      <c r="D7" s="284">
        <v>28978</v>
      </c>
      <c r="E7" s="284">
        <v>425.51</v>
      </c>
      <c r="F7" s="284">
        <v>191.12</v>
      </c>
      <c r="G7" s="284">
        <v>19112</v>
      </c>
      <c r="H7" s="284">
        <v>645.58</v>
      </c>
      <c r="I7" s="284">
        <v>10814735</v>
      </c>
      <c r="J7" s="284">
        <v>10814735</v>
      </c>
      <c r="K7" s="328">
        <v>3731.7</v>
      </c>
      <c r="L7" s="285">
        <v>10862825</v>
      </c>
      <c r="M7" s="285">
        <v>4802.8</v>
      </c>
      <c r="N7" s="284">
        <v>85247</v>
      </c>
      <c r="O7" s="328">
        <v>64.7</v>
      </c>
    </row>
    <row r="8" spans="1:15" ht="12.75">
      <c r="A8" s="288">
        <v>43619</v>
      </c>
      <c r="B8" s="284">
        <v>20</v>
      </c>
      <c r="C8" s="284">
        <v>29.511</v>
      </c>
      <c r="D8" s="284">
        <v>29511</v>
      </c>
      <c r="E8" s="284">
        <v>528.39</v>
      </c>
      <c r="F8" s="284">
        <v>177.92</v>
      </c>
      <c r="G8" s="284">
        <v>17792</v>
      </c>
      <c r="H8" s="284">
        <v>568.47</v>
      </c>
      <c r="I8" s="284">
        <v>4455234</v>
      </c>
      <c r="J8" s="284">
        <v>4455234</v>
      </c>
      <c r="K8" s="328">
        <v>1530.22</v>
      </c>
      <c r="L8" s="285">
        <v>4502537</v>
      </c>
      <c r="M8" s="285">
        <v>2627.08</v>
      </c>
      <c r="N8" s="284">
        <v>46453</v>
      </c>
      <c r="O8" s="328">
        <v>56.09</v>
      </c>
    </row>
    <row r="9" spans="1:15" ht="12.75">
      <c r="A9" s="288">
        <v>43650</v>
      </c>
      <c r="B9" s="284">
        <v>23</v>
      </c>
      <c r="C9" s="284">
        <v>68.66</v>
      </c>
      <c r="D9" s="284">
        <v>36689</v>
      </c>
      <c r="E9" s="284">
        <v>728.31</v>
      </c>
      <c r="F9" s="284">
        <v>221.76</v>
      </c>
      <c r="G9" s="284">
        <v>22176</v>
      </c>
      <c r="H9" s="284">
        <v>651.19</v>
      </c>
      <c r="I9" s="284">
        <v>2814222</v>
      </c>
      <c r="J9" s="284">
        <v>2814222</v>
      </c>
      <c r="K9" s="328">
        <v>969.24</v>
      </c>
      <c r="L9" s="285">
        <v>2873087</v>
      </c>
      <c r="M9" s="285">
        <v>2348.74</v>
      </c>
      <c r="N9" s="284">
        <v>14199</v>
      </c>
      <c r="O9" s="328">
        <v>45.36</v>
      </c>
    </row>
    <row r="10" spans="1:15" ht="12.75">
      <c r="A10" s="288">
        <v>43682</v>
      </c>
      <c r="B10" s="284">
        <v>21</v>
      </c>
      <c r="C10" s="284">
        <v>94.04</v>
      </c>
      <c r="D10" s="284">
        <v>35451</v>
      </c>
      <c r="E10" s="284">
        <v>729.24</v>
      </c>
      <c r="F10" s="284">
        <v>209.83</v>
      </c>
      <c r="G10" s="284">
        <v>20983</v>
      </c>
      <c r="H10" s="284">
        <v>574.79</v>
      </c>
      <c r="I10" s="284">
        <v>3736441</v>
      </c>
      <c r="J10" s="284">
        <v>3736441</v>
      </c>
      <c r="K10" s="328">
        <v>1330.67</v>
      </c>
      <c r="L10" s="285">
        <v>3792875</v>
      </c>
      <c r="M10" s="285">
        <v>2634.69</v>
      </c>
      <c r="N10" s="284">
        <v>24406</v>
      </c>
      <c r="O10" s="328">
        <v>44.61</v>
      </c>
    </row>
    <row r="11" spans="1:15" ht="12.75">
      <c r="A11" s="288">
        <v>43714</v>
      </c>
      <c r="B11" s="284">
        <v>21</v>
      </c>
      <c r="C11" s="284">
        <v>72.48</v>
      </c>
      <c r="D11" s="284">
        <v>27642</v>
      </c>
      <c r="E11" s="284">
        <v>557.7486</v>
      </c>
      <c r="F11" s="284">
        <v>145.76</v>
      </c>
      <c r="G11" s="284">
        <v>14576</v>
      </c>
      <c r="H11" s="284">
        <v>415.2838</v>
      </c>
      <c r="I11" s="284">
        <v>2205851</v>
      </c>
      <c r="J11" s="284">
        <v>2205851</v>
      </c>
      <c r="K11" s="328">
        <v>788.3144</v>
      </c>
      <c r="L11" s="285">
        <v>2248069</v>
      </c>
      <c r="M11" s="285">
        <v>1761.3631</v>
      </c>
      <c r="N11" s="284">
        <v>15565</v>
      </c>
      <c r="O11" s="328">
        <v>35.9</v>
      </c>
    </row>
    <row r="12" spans="1:15" ht="12.75">
      <c r="A12" s="288">
        <v>43745</v>
      </c>
      <c r="B12" s="284">
        <v>23</v>
      </c>
      <c r="C12" s="284">
        <v>71.25</v>
      </c>
      <c r="D12" s="284">
        <v>13481</v>
      </c>
      <c r="E12" s="284">
        <v>333.78902800000026</v>
      </c>
      <c r="F12" s="284">
        <v>211.34</v>
      </c>
      <c r="G12" s="284">
        <v>21134</v>
      </c>
      <c r="H12" s="284">
        <v>591.9666699999996</v>
      </c>
      <c r="I12" s="284">
        <v>6853393</v>
      </c>
      <c r="J12" s="284">
        <v>6853393</v>
      </c>
      <c r="K12" s="328">
        <v>2436.5883802200046</v>
      </c>
      <c r="L12" s="285">
        <v>6888008</v>
      </c>
      <c r="M12" s="285">
        <v>3362.3440782200046</v>
      </c>
      <c r="N12" s="284">
        <v>11387</v>
      </c>
      <c r="O12" s="328">
        <v>38.84</v>
      </c>
    </row>
    <row r="13" spans="1:15" ht="12.75">
      <c r="A13" s="288">
        <v>43777</v>
      </c>
      <c r="B13" s="284">
        <v>21</v>
      </c>
      <c r="C13" s="284">
        <v>73.933</v>
      </c>
      <c r="D13" s="284">
        <v>9889</v>
      </c>
      <c r="E13" s="284">
        <v>268.25</v>
      </c>
      <c r="F13" s="284">
        <v>214.69</v>
      </c>
      <c r="G13" s="284">
        <v>21469</v>
      </c>
      <c r="H13" s="284">
        <v>607.3</v>
      </c>
      <c r="I13" s="284">
        <v>6328638</v>
      </c>
      <c r="J13" s="284">
        <v>6328638</v>
      </c>
      <c r="K13" s="328">
        <v>2263.85</v>
      </c>
      <c r="L13" s="285">
        <v>6359996</v>
      </c>
      <c r="M13" s="285">
        <v>3139.3999999999996</v>
      </c>
      <c r="N13" s="284">
        <v>54054</v>
      </c>
      <c r="O13" s="328">
        <v>50.02</v>
      </c>
    </row>
    <row r="14" spans="1:15" ht="12.75">
      <c r="A14" s="288">
        <v>43808</v>
      </c>
      <c r="B14" s="284">
        <v>21</v>
      </c>
      <c r="C14" s="284">
        <v>77.352</v>
      </c>
      <c r="D14" s="284">
        <v>10896</v>
      </c>
      <c r="E14" s="284">
        <v>289.63</v>
      </c>
      <c r="F14" s="284">
        <v>227.12</v>
      </c>
      <c r="G14" s="284">
        <v>22712</v>
      </c>
      <c r="H14" s="284">
        <v>673.99</v>
      </c>
      <c r="I14" s="284">
        <v>6645391</v>
      </c>
      <c r="J14" s="284">
        <v>6645391</v>
      </c>
      <c r="K14" s="328">
        <v>2368.6</v>
      </c>
      <c r="L14" s="285">
        <v>6678999</v>
      </c>
      <c r="M14" s="285">
        <v>3332.21</v>
      </c>
      <c r="N14" s="284">
        <v>6788</v>
      </c>
      <c r="O14" s="328">
        <v>38.83</v>
      </c>
    </row>
    <row r="15" spans="1:15" ht="12.75">
      <c r="A15" s="288">
        <v>43840</v>
      </c>
      <c r="B15" s="284">
        <v>23</v>
      </c>
      <c r="C15" s="284">
        <v>92.596</v>
      </c>
      <c r="D15" s="284">
        <v>19723</v>
      </c>
      <c r="E15" s="284">
        <v>428.81</v>
      </c>
      <c r="F15" s="284">
        <v>251.27</v>
      </c>
      <c r="G15" s="284">
        <v>25127</v>
      </c>
      <c r="H15" s="284">
        <v>814.08</v>
      </c>
      <c r="I15" s="284">
        <v>9374244</v>
      </c>
      <c r="J15" s="284">
        <v>9374244</v>
      </c>
      <c r="K15" s="328">
        <v>3346.01</v>
      </c>
      <c r="L15" s="285">
        <v>9419094</v>
      </c>
      <c r="M15" s="285">
        <v>4588.9</v>
      </c>
      <c r="N15" s="284">
        <v>17586</v>
      </c>
      <c r="O15" s="328">
        <v>67.96</v>
      </c>
    </row>
    <row r="16" spans="1:15" ht="12.75">
      <c r="A16" s="288">
        <v>43872</v>
      </c>
      <c r="B16" s="284">
        <v>21</v>
      </c>
      <c r="C16" s="284">
        <v>87.21</v>
      </c>
      <c r="D16" s="284">
        <v>18640</v>
      </c>
      <c r="E16" s="284">
        <v>391.17</v>
      </c>
      <c r="F16" s="284">
        <v>224.43</v>
      </c>
      <c r="G16" s="284">
        <v>22443</v>
      </c>
      <c r="H16" s="284">
        <v>714.03</v>
      </c>
      <c r="I16" s="284">
        <v>8493818</v>
      </c>
      <c r="J16" s="284">
        <v>8493818</v>
      </c>
      <c r="K16" s="328">
        <v>3041.12</v>
      </c>
      <c r="L16" s="285">
        <v>8534901</v>
      </c>
      <c r="M16" s="285">
        <v>4146.32</v>
      </c>
      <c r="N16" s="284">
        <v>102529</v>
      </c>
      <c r="O16" s="328">
        <v>70.6</v>
      </c>
    </row>
    <row r="17" spans="1:15" ht="12.75">
      <c r="A17" s="288">
        <v>43891</v>
      </c>
      <c r="B17" s="284">
        <v>22</v>
      </c>
      <c r="C17" s="284">
        <v>106.917</v>
      </c>
      <c r="D17" s="284">
        <v>18654</v>
      </c>
      <c r="E17" s="284">
        <v>432.6157450000002</v>
      </c>
      <c r="F17" s="284">
        <v>217.93</v>
      </c>
      <c r="G17" s="284">
        <v>21793</v>
      </c>
      <c r="H17" s="284">
        <v>644.66183</v>
      </c>
      <c r="I17" s="284">
        <v>6011878</v>
      </c>
      <c r="J17" s="284">
        <v>6011878</v>
      </c>
      <c r="K17" s="328">
        <v>2236.364727055</v>
      </c>
      <c r="L17" s="285">
        <v>6052325</v>
      </c>
      <c r="M17" s="285">
        <v>3313.635</v>
      </c>
      <c r="N17" s="284">
        <v>8290</v>
      </c>
      <c r="O17" s="328">
        <v>19.32</v>
      </c>
    </row>
    <row r="18" spans="1:9" ht="15">
      <c r="A18" s="329" t="str">
        <f>'[1]65'!A19</f>
        <v>$ indicates as on March 31, 2020</v>
      </c>
      <c r="B18" s="287"/>
      <c r="F18" s="330"/>
      <c r="I18" s="331"/>
    </row>
    <row r="19" spans="1:12" ht="12.75">
      <c r="A19" s="329" t="s">
        <v>1003</v>
      </c>
      <c r="B19" s="332"/>
      <c r="I19" s="332"/>
      <c r="J19" s="332"/>
      <c r="K19" s="332"/>
      <c r="L19" s="332"/>
    </row>
    <row r="20" ht="13.5" customHeight="1">
      <c r="A20" s="333" t="s">
        <v>1004</v>
      </c>
    </row>
  </sheetData>
  <sheetProtection/>
  <mergeCells count="7">
    <mergeCell ref="I2:K2"/>
    <mergeCell ref="L2:M2"/>
    <mergeCell ref="N2:O2"/>
    <mergeCell ref="A2:A3"/>
    <mergeCell ref="B2:B3"/>
    <mergeCell ref="C2:E2"/>
    <mergeCell ref="F2:H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69.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A2" sqref="A2:A3"/>
    </sheetView>
  </sheetViews>
  <sheetFormatPr defaultColWidth="9.140625" defaultRowHeight="12.75"/>
  <cols>
    <col min="1" max="7" width="9.140625" style="4" customWidth="1"/>
    <col min="8" max="8" width="13.7109375" style="4" customWidth="1"/>
    <col min="9" max="9" width="10.421875" style="4" customWidth="1"/>
    <col min="10" max="15" width="9.140625" style="4" customWidth="1"/>
    <col min="16" max="16" width="10.8515625" style="4" bestFit="1" customWidth="1"/>
    <col min="17" max="17" width="11.28125" style="4" customWidth="1"/>
    <col min="18" max="18" width="9.140625" style="4" customWidth="1"/>
    <col min="19" max="16384" width="9.140625" style="4" customWidth="1"/>
  </cols>
  <sheetData>
    <row r="1" spans="1:18" ht="15">
      <c r="A1" s="681" t="s">
        <v>1110</v>
      </c>
      <c r="B1" s="681"/>
      <c r="C1" s="681"/>
      <c r="D1" s="681"/>
      <c r="E1" s="681"/>
      <c r="F1" s="681"/>
      <c r="G1" s="681"/>
      <c r="H1" s="681"/>
      <c r="I1" s="681"/>
      <c r="J1" s="681"/>
      <c r="K1" s="681"/>
      <c r="L1" s="681"/>
      <c r="M1" s="681"/>
      <c r="N1" s="681"/>
      <c r="O1" s="681"/>
      <c r="P1" s="681"/>
      <c r="Q1" s="681"/>
      <c r="R1" s="681"/>
    </row>
    <row r="2" spans="1:18" ht="30" customHeight="1">
      <c r="A2" s="662" t="s">
        <v>599</v>
      </c>
      <c r="B2" s="662" t="s">
        <v>688</v>
      </c>
      <c r="C2" s="662" t="s">
        <v>1005</v>
      </c>
      <c r="D2" s="662"/>
      <c r="E2" s="662"/>
      <c r="F2" s="662" t="s">
        <v>1006</v>
      </c>
      <c r="G2" s="662"/>
      <c r="H2" s="662"/>
      <c r="I2" s="662" t="s">
        <v>1007</v>
      </c>
      <c r="J2" s="662"/>
      <c r="K2" s="662"/>
      <c r="L2" s="671" t="s">
        <v>671</v>
      </c>
      <c r="M2" s="687"/>
      <c r="N2" s="672"/>
      <c r="O2" s="671" t="s">
        <v>99</v>
      </c>
      <c r="P2" s="672"/>
      <c r="Q2" s="662" t="s">
        <v>692</v>
      </c>
      <c r="R2" s="662"/>
    </row>
    <row r="3" spans="1:18" ht="38.25">
      <c r="A3" s="662"/>
      <c r="B3" s="662"/>
      <c r="C3" s="280" t="s">
        <v>1008</v>
      </c>
      <c r="D3" s="280" t="s">
        <v>690</v>
      </c>
      <c r="E3" s="280" t="s">
        <v>993</v>
      </c>
      <c r="F3" s="280" t="s">
        <v>1008</v>
      </c>
      <c r="G3" s="280" t="s">
        <v>690</v>
      </c>
      <c r="H3" s="280" t="s">
        <v>993</v>
      </c>
      <c r="I3" s="280" t="s">
        <v>1008</v>
      </c>
      <c r="J3" s="280" t="s">
        <v>690</v>
      </c>
      <c r="K3" s="280" t="s">
        <v>993</v>
      </c>
      <c r="L3" s="280" t="s">
        <v>1008</v>
      </c>
      <c r="M3" s="280" t="s">
        <v>690</v>
      </c>
      <c r="N3" s="280" t="s">
        <v>993</v>
      </c>
      <c r="O3" s="280" t="s">
        <v>690</v>
      </c>
      <c r="P3" s="280" t="s">
        <v>993</v>
      </c>
      <c r="Q3" s="280" t="s">
        <v>982</v>
      </c>
      <c r="R3" s="280" t="s">
        <v>983</v>
      </c>
    </row>
    <row r="4" spans="1:18" ht="12.75">
      <c r="A4" s="306" t="s">
        <v>28</v>
      </c>
      <c r="B4" s="327">
        <v>128</v>
      </c>
      <c r="C4" s="334">
        <v>0.021</v>
      </c>
      <c r="D4" s="327">
        <v>21</v>
      </c>
      <c r="E4" s="334">
        <v>0.99</v>
      </c>
      <c r="F4" s="334">
        <v>0.7716409999999998</v>
      </c>
      <c r="G4" s="327">
        <v>103678</v>
      </c>
      <c r="H4" s="327">
        <v>28079.572847000003</v>
      </c>
      <c r="I4" s="334">
        <v>1.0504774897680764</v>
      </c>
      <c r="J4" s="327">
        <v>77</v>
      </c>
      <c r="K4" s="327">
        <v>4.28514</v>
      </c>
      <c r="L4" s="327">
        <v>793.41525</v>
      </c>
      <c r="M4" s="327">
        <v>101429</v>
      </c>
      <c r="N4" s="327">
        <v>4718.889999999999</v>
      </c>
      <c r="O4" s="327">
        <f>D4+G4+J4+M4</f>
        <v>205205</v>
      </c>
      <c r="P4" s="327">
        <v>32803.747987</v>
      </c>
      <c r="Q4" s="327">
        <v>1052</v>
      </c>
      <c r="R4" s="327">
        <v>73.27</v>
      </c>
    </row>
    <row r="5" spans="1:18" ht="12.75">
      <c r="A5" s="306" t="s">
        <v>29</v>
      </c>
      <c r="B5" s="327">
        <f>SUM(B6:B17)</f>
        <v>259</v>
      </c>
      <c r="C5" s="335">
        <f aca="true" t="shared" si="0" ref="C5:P5">SUM(C6:C17)</f>
        <v>0.874</v>
      </c>
      <c r="D5" s="327">
        <f t="shared" si="0"/>
        <v>874</v>
      </c>
      <c r="E5" s="327">
        <f t="shared" si="0"/>
        <v>39.2752</v>
      </c>
      <c r="F5" s="335">
        <f t="shared" si="0"/>
        <v>0.49412000000000017</v>
      </c>
      <c r="G5" s="327">
        <f t="shared" si="0"/>
        <v>41682</v>
      </c>
      <c r="H5" s="327">
        <f t="shared" si="0"/>
        <v>8836.561185</v>
      </c>
      <c r="I5" s="327">
        <f t="shared" si="0"/>
        <v>422.8512933697135</v>
      </c>
      <c r="J5" s="327">
        <f t="shared" si="0"/>
        <v>30995</v>
      </c>
      <c r="K5" s="327">
        <f t="shared" si="0"/>
        <v>1246.95</v>
      </c>
      <c r="L5" s="327">
        <f t="shared" si="0"/>
        <v>6825.5124</v>
      </c>
      <c r="M5" s="327">
        <f t="shared" si="0"/>
        <v>834466</v>
      </c>
      <c r="N5" s="327">
        <f t="shared" si="0"/>
        <v>36315.928845</v>
      </c>
      <c r="O5" s="327">
        <f t="shared" si="0"/>
        <v>908017</v>
      </c>
      <c r="P5" s="327">
        <f t="shared" si="0"/>
        <v>46438.71523</v>
      </c>
      <c r="Q5" s="327">
        <f>Q17</f>
        <v>1</v>
      </c>
      <c r="R5" s="334">
        <f>R17</f>
        <v>0.03</v>
      </c>
    </row>
    <row r="6" spans="1:18" ht="12.75">
      <c r="A6" s="288">
        <v>43556</v>
      </c>
      <c r="B6" s="284">
        <v>20</v>
      </c>
      <c r="C6" s="336">
        <v>0.007</v>
      </c>
      <c r="D6" s="284">
        <v>7</v>
      </c>
      <c r="E6" s="328">
        <v>0.33</v>
      </c>
      <c r="F6" s="337">
        <v>0.10979000000000001</v>
      </c>
      <c r="G6" s="284">
        <v>10431</v>
      </c>
      <c r="H6" s="328">
        <v>2217.9</v>
      </c>
      <c r="I6" s="284">
        <v>0</v>
      </c>
      <c r="J6" s="284">
        <v>0</v>
      </c>
      <c r="K6" s="328">
        <v>0</v>
      </c>
      <c r="L6" s="284">
        <v>416.618</v>
      </c>
      <c r="M6" s="328">
        <v>55862</v>
      </c>
      <c r="N6" s="328">
        <v>2771.82</v>
      </c>
      <c r="O6" s="284">
        <v>66300</v>
      </c>
      <c r="P6" s="284">
        <v>4990.05</v>
      </c>
      <c r="Q6" s="284">
        <v>1175</v>
      </c>
      <c r="R6" s="284">
        <v>106.29</v>
      </c>
    </row>
    <row r="7" spans="1:18" ht="12.75">
      <c r="A7" s="288">
        <v>43587</v>
      </c>
      <c r="B7" s="284">
        <v>23</v>
      </c>
      <c r="C7" s="338">
        <v>0.593</v>
      </c>
      <c r="D7" s="284">
        <v>593</v>
      </c>
      <c r="E7" s="328">
        <v>26.89995</v>
      </c>
      <c r="F7" s="337">
        <v>0.11944</v>
      </c>
      <c r="G7" s="284">
        <v>10612</v>
      </c>
      <c r="H7" s="328">
        <v>2130.89</v>
      </c>
      <c r="I7" s="284">
        <v>0</v>
      </c>
      <c r="J7" s="284">
        <v>0</v>
      </c>
      <c r="K7" s="328">
        <v>0</v>
      </c>
      <c r="L7" s="284">
        <v>557.32375</v>
      </c>
      <c r="M7" s="328">
        <v>71863</v>
      </c>
      <c r="N7" s="328">
        <v>3483.45</v>
      </c>
      <c r="O7" s="284">
        <v>83068</v>
      </c>
      <c r="P7" s="284">
        <v>5641.239949999999</v>
      </c>
      <c r="Q7" s="284">
        <v>1002</v>
      </c>
      <c r="R7" s="284">
        <v>93.23</v>
      </c>
    </row>
    <row r="8" spans="1:18" ht="12.75">
      <c r="A8" s="288">
        <v>43619</v>
      </c>
      <c r="B8" s="284">
        <v>20</v>
      </c>
      <c r="C8" s="338">
        <v>0.268</v>
      </c>
      <c r="D8" s="284">
        <v>268</v>
      </c>
      <c r="E8" s="328">
        <v>11.78</v>
      </c>
      <c r="F8" s="337">
        <v>0.03196</v>
      </c>
      <c r="G8" s="284">
        <v>8371</v>
      </c>
      <c r="H8" s="328">
        <v>1745.05</v>
      </c>
      <c r="I8" s="284">
        <v>0</v>
      </c>
      <c r="J8" s="284">
        <v>0</v>
      </c>
      <c r="K8" s="328">
        <v>0</v>
      </c>
      <c r="L8" s="284">
        <v>499.64575</v>
      </c>
      <c r="M8" s="328">
        <v>57567</v>
      </c>
      <c r="N8" s="328">
        <v>2631.23</v>
      </c>
      <c r="O8" s="284">
        <v>66206</v>
      </c>
      <c r="P8" s="284">
        <v>4388.0599999999995</v>
      </c>
      <c r="Q8" s="284">
        <v>861</v>
      </c>
      <c r="R8" s="284">
        <v>84.88</v>
      </c>
    </row>
    <row r="9" spans="1:18" ht="12.75">
      <c r="A9" s="288">
        <v>43650</v>
      </c>
      <c r="B9" s="284">
        <v>23</v>
      </c>
      <c r="C9" s="338">
        <v>0.006</v>
      </c>
      <c r="D9" s="284">
        <v>6</v>
      </c>
      <c r="E9" s="339">
        <v>0.26525</v>
      </c>
      <c r="F9" s="337">
        <v>0.12353</v>
      </c>
      <c r="G9" s="284">
        <v>4762</v>
      </c>
      <c r="H9" s="328">
        <v>713.12</v>
      </c>
      <c r="I9" s="284">
        <v>0</v>
      </c>
      <c r="J9" s="284">
        <v>0</v>
      </c>
      <c r="K9" s="328">
        <v>0</v>
      </c>
      <c r="L9" s="284">
        <v>767.028</v>
      </c>
      <c r="M9" s="328">
        <v>86098</v>
      </c>
      <c r="N9" s="328">
        <v>4062.41</v>
      </c>
      <c r="O9" s="284">
        <v>90866</v>
      </c>
      <c r="P9" s="284">
        <v>4775.79525</v>
      </c>
      <c r="Q9" s="284">
        <v>621</v>
      </c>
      <c r="R9" s="284">
        <v>35.22</v>
      </c>
    </row>
    <row r="10" spans="1:18" ht="12.75">
      <c r="A10" s="288">
        <v>43682</v>
      </c>
      <c r="B10" s="284">
        <v>21</v>
      </c>
      <c r="C10" s="339">
        <v>0</v>
      </c>
      <c r="D10" s="284">
        <v>0</v>
      </c>
      <c r="E10" s="339">
        <v>0</v>
      </c>
      <c r="F10" s="337">
        <v>0.06074</v>
      </c>
      <c r="G10" s="284">
        <v>2734</v>
      </c>
      <c r="H10" s="328">
        <v>521.28</v>
      </c>
      <c r="I10" s="284">
        <v>0</v>
      </c>
      <c r="J10" s="284">
        <v>0</v>
      </c>
      <c r="K10" s="328">
        <v>0</v>
      </c>
      <c r="L10" s="284">
        <v>845.90255</v>
      </c>
      <c r="M10" s="328">
        <v>96810</v>
      </c>
      <c r="N10" s="328">
        <v>4491.4</v>
      </c>
      <c r="O10" s="284">
        <v>99544</v>
      </c>
      <c r="P10" s="284">
        <v>5012.679999999999</v>
      </c>
      <c r="Q10" s="284">
        <v>431</v>
      </c>
      <c r="R10" s="284">
        <v>34.21418500000001</v>
      </c>
    </row>
    <row r="11" spans="1:18" ht="12.75">
      <c r="A11" s="288">
        <v>43714</v>
      </c>
      <c r="B11" s="284">
        <v>21</v>
      </c>
      <c r="C11" s="328">
        <v>0</v>
      </c>
      <c r="D11" s="284">
        <v>0</v>
      </c>
      <c r="E11" s="339">
        <v>0</v>
      </c>
      <c r="F11" s="337">
        <v>0.039490000000000004</v>
      </c>
      <c r="G11" s="284">
        <v>2164</v>
      </c>
      <c r="H11" s="328">
        <v>523.601185</v>
      </c>
      <c r="I11" s="284">
        <v>0</v>
      </c>
      <c r="J11" s="284">
        <v>0</v>
      </c>
      <c r="K11" s="328">
        <v>0</v>
      </c>
      <c r="L11" s="284">
        <v>693.44485</v>
      </c>
      <c r="M11" s="328">
        <v>80867</v>
      </c>
      <c r="N11" s="328">
        <v>3378.8488450000004</v>
      </c>
      <c r="O11" s="284">
        <v>83031</v>
      </c>
      <c r="P11" s="284">
        <v>3902.4500300000004</v>
      </c>
      <c r="Q11" s="284">
        <v>368</v>
      </c>
      <c r="R11" s="284">
        <v>27.07</v>
      </c>
    </row>
    <row r="12" spans="1:18" ht="12.75">
      <c r="A12" s="288">
        <v>43745</v>
      </c>
      <c r="B12" s="284">
        <v>23</v>
      </c>
      <c r="C12" s="328">
        <v>0</v>
      </c>
      <c r="D12" s="284">
        <v>0</v>
      </c>
      <c r="E12" s="339">
        <v>0</v>
      </c>
      <c r="F12" s="337">
        <v>0.00661</v>
      </c>
      <c r="G12" s="284">
        <v>958</v>
      </c>
      <c r="H12" s="328">
        <v>317.46</v>
      </c>
      <c r="I12" s="284">
        <v>0</v>
      </c>
      <c r="J12" s="284">
        <v>0</v>
      </c>
      <c r="K12" s="328">
        <v>0</v>
      </c>
      <c r="L12" s="284">
        <v>618.8764</v>
      </c>
      <c r="M12" s="328">
        <v>69871</v>
      </c>
      <c r="N12" s="328">
        <v>2778.13</v>
      </c>
      <c r="O12" s="284">
        <v>70829</v>
      </c>
      <c r="P12" s="284">
        <v>3095.59</v>
      </c>
      <c r="Q12" s="284">
        <v>800</v>
      </c>
      <c r="R12" s="284">
        <v>45.22</v>
      </c>
    </row>
    <row r="13" spans="1:18" ht="12.75">
      <c r="A13" s="288">
        <v>43777</v>
      </c>
      <c r="B13" s="284">
        <v>21</v>
      </c>
      <c r="C13" s="328">
        <v>0</v>
      </c>
      <c r="D13" s="284">
        <v>0</v>
      </c>
      <c r="E13" s="339">
        <v>0</v>
      </c>
      <c r="F13" s="340">
        <v>0.0011899999999999999</v>
      </c>
      <c r="G13" s="284">
        <v>289</v>
      </c>
      <c r="H13" s="328">
        <v>102.15</v>
      </c>
      <c r="I13" s="284">
        <v>0</v>
      </c>
      <c r="J13" s="284">
        <v>0</v>
      </c>
      <c r="K13" s="328">
        <v>0</v>
      </c>
      <c r="L13" s="284">
        <v>760.9524</v>
      </c>
      <c r="M13" s="328">
        <v>84600</v>
      </c>
      <c r="N13" s="328">
        <v>3519.76</v>
      </c>
      <c r="O13" s="284">
        <v>84889</v>
      </c>
      <c r="P13" s="284">
        <v>3621.9100000000003</v>
      </c>
      <c r="Q13" s="284">
        <v>124</v>
      </c>
      <c r="R13" s="284">
        <v>7.355974000000001</v>
      </c>
    </row>
    <row r="14" spans="1:18" ht="12.75">
      <c r="A14" s="288">
        <v>43808</v>
      </c>
      <c r="B14" s="284">
        <v>21</v>
      </c>
      <c r="C14" s="328">
        <v>0</v>
      </c>
      <c r="D14" s="284">
        <v>0</v>
      </c>
      <c r="E14" s="339">
        <v>0</v>
      </c>
      <c r="F14" s="341">
        <v>0.00013000000000000002</v>
      </c>
      <c r="G14" s="284">
        <v>131</v>
      </c>
      <c r="H14" s="328">
        <v>49.92</v>
      </c>
      <c r="I14" s="284">
        <v>0</v>
      </c>
      <c r="J14" s="284">
        <v>0</v>
      </c>
      <c r="K14" s="328">
        <v>0</v>
      </c>
      <c r="L14" s="284">
        <v>794.926</v>
      </c>
      <c r="M14" s="328">
        <v>89848</v>
      </c>
      <c r="N14" s="328">
        <v>3636.65</v>
      </c>
      <c r="O14" s="284">
        <v>89979</v>
      </c>
      <c r="P14" s="284">
        <v>3686.57</v>
      </c>
      <c r="Q14" s="284">
        <v>98</v>
      </c>
      <c r="R14" s="284">
        <v>8.27</v>
      </c>
    </row>
    <row r="15" spans="1:18" ht="12.75">
      <c r="A15" s="283">
        <v>43840</v>
      </c>
      <c r="B15" s="284">
        <v>23</v>
      </c>
      <c r="C15" s="328">
        <v>0</v>
      </c>
      <c r="D15" s="284">
        <v>0</v>
      </c>
      <c r="E15" s="339">
        <v>0</v>
      </c>
      <c r="F15" s="341">
        <v>0.00019</v>
      </c>
      <c r="G15" s="284">
        <v>186</v>
      </c>
      <c r="H15" s="328">
        <v>74.42</v>
      </c>
      <c r="I15" s="312">
        <v>140.7094133697135</v>
      </c>
      <c r="J15" s="312">
        <v>10314</v>
      </c>
      <c r="K15" s="342">
        <v>432.1</v>
      </c>
      <c r="L15" s="284">
        <v>268.7526</v>
      </c>
      <c r="M15" s="328">
        <v>46503</v>
      </c>
      <c r="N15" s="328">
        <v>1826.49</v>
      </c>
      <c r="O15" s="284">
        <v>57003</v>
      </c>
      <c r="P15" s="284">
        <v>2333.01</v>
      </c>
      <c r="Q15" s="284">
        <v>162</v>
      </c>
      <c r="R15" s="284">
        <v>6.52</v>
      </c>
    </row>
    <row r="16" spans="1:18" ht="12.75">
      <c r="A16" s="283">
        <v>43862</v>
      </c>
      <c r="B16" s="284">
        <v>21</v>
      </c>
      <c r="C16" s="328">
        <v>0</v>
      </c>
      <c r="D16" s="284">
        <v>0</v>
      </c>
      <c r="E16" s="339">
        <v>0</v>
      </c>
      <c r="F16" s="340">
        <v>0.00073</v>
      </c>
      <c r="G16" s="284">
        <v>726</v>
      </c>
      <c r="H16" s="328">
        <v>304.36</v>
      </c>
      <c r="I16" s="312">
        <v>236.83492</v>
      </c>
      <c r="J16" s="312">
        <v>17360</v>
      </c>
      <c r="K16" s="342">
        <v>691.37</v>
      </c>
      <c r="L16" s="284">
        <v>271.74420000000003</v>
      </c>
      <c r="M16" s="328">
        <v>44772</v>
      </c>
      <c r="N16" s="328">
        <v>1729.52</v>
      </c>
      <c r="O16" s="284">
        <v>62858</v>
      </c>
      <c r="P16" s="284">
        <v>2725.25</v>
      </c>
      <c r="Q16" s="284">
        <v>42</v>
      </c>
      <c r="R16" s="284">
        <v>1.52</v>
      </c>
    </row>
    <row r="17" spans="1:18" ht="12.75">
      <c r="A17" s="288">
        <v>43891</v>
      </c>
      <c r="B17" s="284">
        <v>22</v>
      </c>
      <c r="C17" s="328">
        <v>0</v>
      </c>
      <c r="D17" s="284">
        <v>0</v>
      </c>
      <c r="E17" s="339">
        <v>0</v>
      </c>
      <c r="F17" s="340">
        <v>0.00032</v>
      </c>
      <c r="G17" s="284">
        <v>318</v>
      </c>
      <c r="H17" s="328">
        <v>136.41</v>
      </c>
      <c r="I17" s="312">
        <v>45.30696</v>
      </c>
      <c r="J17" s="312">
        <v>3321</v>
      </c>
      <c r="K17" s="342">
        <v>123.48</v>
      </c>
      <c r="L17" s="284">
        <v>330.2979</v>
      </c>
      <c r="M17" s="328">
        <v>49805</v>
      </c>
      <c r="N17" s="328">
        <v>2006.22</v>
      </c>
      <c r="O17" s="284">
        <v>53444</v>
      </c>
      <c r="P17" s="284">
        <v>2266.11</v>
      </c>
      <c r="Q17" s="284">
        <v>1</v>
      </c>
      <c r="R17" s="337">
        <v>0.03</v>
      </c>
    </row>
    <row r="18" spans="1:18" ht="12.75">
      <c r="A18" s="275" t="str">
        <f>'[1]1'!A8</f>
        <v>$ indicates as on March 31, 2020</v>
      </c>
      <c r="B18" s="343"/>
      <c r="C18" s="343"/>
      <c r="D18" s="343"/>
      <c r="E18" s="343"/>
      <c r="F18" s="343"/>
      <c r="G18" s="343"/>
      <c r="H18" s="296"/>
      <c r="I18" s="296"/>
      <c r="J18" s="296"/>
      <c r="K18" s="296"/>
      <c r="L18" s="296"/>
      <c r="M18" s="296"/>
      <c r="N18" s="296"/>
      <c r="O18" s="296"/>
      <c r="P18" s="296"/>
      <c r="Q18" s="291"/>
      <c r="R18" s="344"/>
    </row>
    <row r="19" spans="1:18" ht="12.75">
      <c r="A19" s="688" t="s">
        <v>1009</v>
      </c>
      <c r="B19" s="688"/>
      <c r="C19" s="688"/>
      <c r="D19" s="688"/>
      <c r="E19" s="688"/>
      <c r="F19" s="688"/>
      <c r="G19" s="688"/>
      <c r="H19" s="688"/>
      <c r="I19" s="688"/>
      <c r="J19" s="345"/>
      <c r="K19" s="345"/>
      <c r="L19" s="345"/>
      <c r="M19" s="345"/>
      <c r="N19" s="345"/>
      <c r="O19" s="345"/>
      <c r="P19" s="345"/>
      <c r="Q19" s="291"/>
      <c r="R19" s="344"/>
    </row>
    <row r="20" spans="1:18" ht="12.75">
      <c r="A20" s="333" t="s">
        <v>504</v>
      </c>
      <c r="B20" s="275"/>
      <c r="C20" s="275"/>
      <c r="D20" s="275"/>
      <c r="E20" s="275"/>
      <c r="F20" s="275"/>
      <c r="G20" s="294"/>
      <c r="H20" s="296"/>
      <c r="I20" s="298"/>
      <c r="J20" s="294"/>
      <c r="K20" s="294"/>
      <c r="L20" s="346"/>
      <c r="M20" s="294"/>
      <c r="N20" s="296"/>
      <c r="O20" s="275"/>
      <c r="P20" s="275"/>
      <c r="Q20" s="275"/>
      <c r="R20" s="275"/>
    </row>
    <row r="21" spans="1:18" ht="12.75">
      <c r="A21" s="333"/>
      <c r="B21" s="275"/>
      <c r="C21" s="275"/>
      <c r="D21" s="275"/>
      <c r="E21" s="275"/>
      <c r="F21" s="275"/>
      <c r="G21" s="275"/>
      <c r="H21" s="275"/>
      <c r="I21" s="294"/>
      <c r="J21" s="275" t="s">
        <v>976</v>
      </c>
      <c r="K21" s="275"/>
      <c r="L21" s="275"/>
      <c r="M21" s="275"/>
      <c r="N21" s="275"/>
      <c r="O21" s="275"/>
      <c r="P21" s="275"/>
      <c r="Q21" s="275"/>
      <c r="R21" s="275"/>
    </row>
    <row r="23" ht="12.75">
      <c r="P23" s="347"/>
    </row>
    <row r="24" spans="8:17" ht="12.75">
      <c r="H24" s="347"/>
      <c r="P24" s="347"/>
      <c r="Q24" s="347"/>
    </row>
    <row r="25" spans="8:16" ht="12.75">
      <c r="H25" s="347"/>
      <c r="P25" s="347"/>
    </row>
    <row r="26" ht="12.75">
      <c r="P26" s="347"/>
    </row>
    <row r="27" spans="8:16" ht="12.75">
      <c r="H27" s="347"/>
      <c r="P27" s="347"/>
    </row>
  </sheetData>
  <sheetProtection/>
  <mergeCells count="10">
    <mergeCell ref="O2:P2"/>
    <mergeCell ref="Q2:R2"/>
    <mergeCell ref="A19:I19"/>
    <mergeCell ref="A1:R1"/>
    <mergeCell ref="A2:A3"/>
    <mergeCell ref="B2:B3"/>
    <mergeCell ref="C2:E2"/>
    <mergeCell ref="F2:H2"/>
    <mergeCell ref="I2:K2"/>
    <mergeCell ref="L2:N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C31" sqref="C31"/>
    </sheetView>
  </sheetViews>
  <sheetFormatPr defaultColWidth="9.140625" defaultRowHeight="12.75"/>
  <cols>
    <col min="1" max="1" width="17.7109375" style="83" customWidth="1"/>
    <col min="2" max="2" width="17.00390625" style="83" customWidth="1"/>
    <col min="3" max="3" width="18.00390625" style="83" customWidth="1"/>
    <col min="4" max="4" width="4.8515625" style="83" bestFit="1" customWidth="1"/>
    <col min="5" max="16384" width="9.140625" style="83" customWidth="1"/>
  </cols>
  <sheetData>
    <row r="1" spans="1:3" ht="15.75" customHeight="1">
      <c r="A1" s="532" t="s">
        <v>744</v>
      </c>
      <c r="B1" s="532"/>
      <c r="C1" s="532"/>
    </row>
    <row r="2" spans="1:3" s="103" customFormat="1" ht="25.5">
      <c r="A2" s="106" t="s">
        <v>155</v>
      </c>
      <c r="B2" s="107" t="s">
        <v>128</v>
      </c>
      <c r="C2" s="108" t="s">
        <v>740</v>
      </c>
    </row>
    <row r="3" spans="1:3" s="103" customFormat="1" ht="15">
      <c r="A3" s="109" t="s">
        <v>28</v>
      </c>
      <c r="B3" s="110">
        <v>110</v>
      </c>
      <c r="C3" s="111">
        <v>1844</v>
      </c>
    </row>
    <row r="4" spans="1:3" s="103" customFormat="1" ht="15">
      <c r="A4" s="109" t="s">
        <v>778</v>
      </c>
      <c r="B4" s="110">
        <f>SUM(B5:B22)</f>
        <v>46</v>
      </c>
      <c r="C4" s="110">
        <f>SUM(C5:C21)</f>
        <v>495.3827999999999</v>
      </c>
    </row>
    <row r="5" spans="1:3" s="103" customFormat="1" ht="15">
      <c r="A5" s="112" t="s">
        <v>105</v>
      </c>
      <c r="B5" s="113">
        <v>4</v>
      </c>
      <c r="C5" s="114">
        <v>61.9456</v>
      </c>
    </row>
    <row r="6" spans="1:3" s="103" customFormat="1" ht="15">
      <c r="A6" s="112">
        <v>43586</v>
      </c>
      <c r="B6" s="113">
        <v>5</v>
      </c>
      <c r="C6" s="114">
        <v>105.83000000000001</v>
      </c>
    </row>
    <row r="7" spans="1:3" s="103" customFormat="1" ht="15">
      <c r="A7" s="112">
        <v>43617</v>
      </c>
      <c r="B7" s="113">
        <v>6</v>
      </c>
      <c r="C7" s="114">
        <v>72.12480000000001</v>
      </c>
    </row>
    <row r="8" spans="1:3" s="103" customFormat="1" ht="15">
      <c r="A8" s="112">
        <v>43647</v>
      </c>
      <c r="B8" s="113">
        <v>4</v>
      </c>
      <c r="C8" s="114">
        <v>40.574799999999996</v>
      </c>
    </row>
    <row r="9" spans="1:3" s="103" customFormat="1" ht="15">
      <c r="A9" s="112">
        <v>43678</v>
      </c>
      <c r="B9" s="113">
        <v>2</v>
      </c>
      <c r="C9" s="114">
        <v>7.529999999999999</v>
      </c>
    </row>
    <row r="10" spans="1:3" s="103" customFormat="1" ht="15">
      <c r="A10" s="112">
        <v>43710</v>
      </c>
      <c r="B10" s="113">
        <v>5</v>
      </c>
      <c r="C10" s="114">
        <v>34.452799999999996</v>
      </c>
    </row>
    <row r="11" spans="1:3" s="103" customFormat="1" ht="15">
      <c r="A11" s="112">
        <v>43740</v>
      </c>
      <c r="B11" s="113">
        <v>3</v>
      </c>
      <c r="C11" s="114">
        <v>37.6328</v>
      </c>
    </row>
    <row r="12" spans="1:3" s="103" customFormat="1" ht="15">
      <c r="A12" s="112">
        <v>43771</v>
      </c>
      <c r="B12" s="113">
        <v>3</v>
      </c>
      <c r="C12" s="114">
        <v>30.537</v>
      </c>
    </row>
    <row r="13" spans="1:3" s="103" customFormat="1" ht="15">
      <c r="A13" s="112">
        <v>43801</v>
      </c>
      <c r="B13" s="113">
        <v>2</v>
      </c>
      <c r="C13" s="114">
        <v>18.03</v>
      </c>
    </row>
    <row r="14" spans="1:3" s="103" customFormat="1" ht="15">
      <c r="A14" s="112">
        <v>43832</v>
      </c>
      <c r="B14" s="113">
        <v>6</v>
      </c>
      <c r="C14" s="114">
        <v>56.184999999999995</v>
      </c>
    </row>
    <row r="15" spans="1:3" s="103" customFormat="1" ht="15">
      <c r="A15" s="115">
        <v>43864</v>
      </c>
      <c r="B15" s="113">
        <v>2</v>
      </c>
      <c r="C15" s="114">
        <v>14.28</v>
      </c>
    </row>
    <row r="16" spans="1:3" s="103" customFormat="1" ht="15">
      <c r="A16" s="95">
        <v>43893</v>
      </c>
      <c r="B16" s="97">
        <v>4</v>
      </c>
      <c r="C16" s="98">
        <v>16.26</v>
      </c>
    </row>
    <row r="17" spans="1:3" s="103" customFormat="1" ht="15">
      <c r="A17" s="531" t="s">
        <v>130</v>
      </c>
      <c r="B17" s="531"/>
      <c r="C17" s="531"/>
    </row>
    <row r="18" s="103" customFormat="1" ht="15"/>
  </sheetData>
  <sheetProtection/>
  <mergeCells count="2">
    <mergeCell ref="A17:C17"/>
    <mergeCell ref="A1:C1"/>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70.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A2" sqref="A2:A3"/>
    </sheetView>
  </sheetViews>
  <sheetFormatPr defaultColWidth="9.140625" defaultRowHeight="12.75"/>
  <cols>
    <col min="1" max="7" width="9.140625" style="4" customWidth="1"/>
    <col min="8" max="8" width="9.7109375" style="4" bestFit="1" customWidth="1"/>
    <col min="9" max="12" width="9.140625" style="4" customWidth="1"/>
    <col min="13" max="13" width="9.421875" style="4" bestFit="1" customWidth="1"/>
    <col min="14" max="16384" width="9.140625" style="4" customWidth="1"/>
  </cols>
  <sheetData>
    <row r="1" ht="15">
      <c r="A1" s="348" t="s">
        <v>1111</v>
      </c>
    </row>
    <row r="2" spans="1:12" ht="36.75" customHeight="1">
      <c r="A2" s="662" t="s">
        <v>599</v>
      </c>
      <c r="B2" s="662" t="s">
        <v>688</v>
      </c>
      <c r="C2" s="662" t="s">
        <v>1006</v>
      </c>
      <c r="D2" s="662"/>
      <c r="E2" s="662"/>
      <c r="F2" s="671" t="s">
        <v>674</v>
      </c>
      <c r="G2" s="687"/>
      <c r="H2" s="672"/>
      <c r="I2" s="671" t="s">
        <v>99</v>
      </c>
      <c r="J2" s="672"/>
      <c r="K2" s="280" t="s">
        <v>692</v>
      </c>
      <c r="L2" s="280"/>
    </row>
    <row r="3" spans="1:12" ht="38.25">
      <c r="A3" s="662"/>
      <c r="B3" s="662"/>
      <c r="C3" s="280" t="s">
        <v>1010</v>
      </c>
      <c r="D3" s="280" t="s">
        <v>690</v>
      </c>
      <c r="E3" s="280" t="s">
        <v>993</v>
      </c>
      <c r="F3" s="280" t="s">
        <v>1010</v>
      </c>
      <c r="G3" s="278" t="s">
        <v>690</v>
      </c>
      <c r="H3" s="278" t="s">
        <v>980</v>
      </c>
      <c r="I3" s="278" t="s">
        <v>690</v>
      </c>
      <c r="J3" s="278" t="s">
        <v>980</v>
      </c>
      <c r="K3" s="280" t="s">
        <v>982</v>
      </c>
      <c r="L3" s="280" t="s">
        <v>983</v>
      </c>
    </row>
    <row r="4" spans="1:12" ht="12.75">
      <c r="A4" s="306" t="s">
        <v>28</v>
      </c>
      <c r="B4" s="327">
        <v>120</v>
      </c>
      <c r="C4" s="327">
        <v>148.73920000000004</v>
      </c>
      <c r="D4" s="327">
        <v>36315</v>
      </c>
      <c r="E4" s="327">
        <v>3374.553841</v>
      </c>
      <c r="F4" s="327">
        <v>10584</v>
      </c>
      <c r="G4" s="327">
        <v>10584</v>
      </c>
      <c r="H4" s="327">
        <v>69.264048</v>
      </c>
      <c r="I4" s="327">
        <v>46899</v>
      </c>
      <c r="J4" s="327">
        <v>3443.817889</v>
      </c>
      <c r="K4" s="327">
        <v>159</v>
      </c>
      <c r="L4" s="327">
        <v>6.59</v>
      </c>
    </row>
    <row r="5" spans="1:12" ht="12.75">
      <c r="A5" s="306" t="s">
        <v>29</v>
      </c>
      <c r="B5" s="327">
        <f>SUM(B6:B17)</f>
        <v>259</v>
      </c>
      <c r="C5" s="334">
        <f aca="true" t="shared" si="0" ref="C5:J5">SUM(C6:C17)</f>
        <v>0.021864300000000003</v>
      </c>
      <c r="D5" s="327">
        <f t="shared" si="0"/>
        <v>65928</v>
      </c>
      <c r="E5" s="327">
        <f t="shared" si="0"/>
        <v>5773.602194</v>
      </c>
      <c r="F5" s="334">
        <f t="shared" si="0"/>
        <v>0.010129222373806276</v>
      </c>
      <c r="G5" s="327">
        <f t="shared" si="0"/>
        <v>79626</v>
      </c>
      <c r="H5" s="327">
        <f t="shared" si="0"/>
        <v>588.6970809999999</v>
      </c>
      <c r="I5" s="327">
        <f t="shared" si="0"/>
        <v>145554</v>
      </c>
      <c r="J5" s="327">
        <f t="shared" si="0"/>
        <v>6362.004456000001</v>
      </c>
      <c r="K5" s="327">
        <f>K17</f>
        <v>8</v>
      </c>
      <c r="L5" s="335">
        <f>L17</f>
        <v>0.33</v>
      </c>
    </row>
    <row r="6" spans="1:12" ht="12.75">
      <c r="A6" s="288">
        <v>43556</v>
      </c>
      <c r="B6" s="284">
        <v>20</v>
      </c>
      <c r="C6" s="349">
        <v>0.006</v>
      </c>
      <c r="D6" s="284">
        <v>12468</v>
      </c>
      <c r="E6" s="284">
        <v>431.038769</v>
      </c>
      <c r="F6" s="336">
        <v>0.0012</v>
      </c>
      <c r="G6" s="284">
        <v>8443</v>
      </c>
      <c r="H6" s="284">
        <v>58.747573</v>
      </c>
      <c r="I6" s="284">
        <v>20911</v>
      </c>
      <c r="J6" s="284">
        <v>489.7863419999998</v>
      </c>
      <c r="K6" s="284">
        <v>91</v>
      </c>
      <c r="L6" s="284">
        <v>4.36</v>
      </c>
    </row>
    <row r="7" spans="1:12" ht="12.75">
      <c r="A7" s="288">
        <v>43587</v>
      </c>
      <c r="B7" s="284">
        <v>23</v>
      </c>
      <c r="C7" s="349">
        <v>0.002</v>
      </c>
      <c r="D7" s="284">
        <v>11227</v>
      </c>
      <c r="E7" s="284">
        <v>387.13313599999987</v>
      </c>
      <c r="F7" s="336">
        <v>0.0012</v>
      </c>
      <c r="G7" s="284">
        <v>8973</v>
      </c>
      <c r="H7" s="284">
        <v>55.178641000000006</v>
      </c>
      <c r="I7" s="284">
        <v>20200</v>
      </c>
      <c r="J7" s="284">
        <v>442.3117769999999</v>
      </c>
      <c r="K7" s="284">
        <v>45</v>
      </c>
      <c r="L7" s="284">
        <v>1.27</v>
      </c>
    </row>
    <row r="8" spans="1:12" ht="12.75">
      <c r="A8" s="288">
        <v>43619</v>
      </c>
      <c r="B8" s="284">
        <v>20</v>
      </c>
      <c r="C8" s="349">
        <v>0.002</v>
      </c>
      <c r="D8" s="284">
        <v>11423</v>
      </c>
      <c r="E8" s="284">
        <v>393.841031</v>
      </c>
      <c r="F8" s="350">
        <v>0.0001</v>
      </c>
      <c r="G8" s="284">
        <v>6097</v>
      </c>
      <c r="H8" s="284">
        <v>39.873722</v>
      </c>
      <c r="I8" s="284">
        <v>17520</v>
      </c>
      <c r="J8" s="328">
        <v>433.714753</v>
      </c>
      <c r="K8" s="284">
        <v>97</v>
      </c>
      <c r="L8" s="284">
        <v>4.53</v>
      </c>
    </row>
    <row r="9" spans="1:12" ht="12.75">
      <c r="A9" s="288">
        <v>43650</v>
      </c>
      <c r="B9" s="284">
        <v>23</v>
      </c>
      <c r="C9" s="349">
        <v>0.001</v>
      </c>
      <c r="D9" s="284">
        <v>9026</v>
      </c>
      <c r="E9" s="284">
        <v>441.8068579999999</v>
      </c>
      <c r="F9" s="336">
        <v>0.0013</v>
      </c>
      <c r="G9" s="284">
        <v>9686</v>
      </c>
      <c r="H9" s="284">
        <v>61.487961</v>
      </c>
      <c r="I9" s="284">
        <v>18712</v>
      </c>
      <c r="J9" s="328">
        <v>503</v>
      </c>
      <c r="K9" s="284">
        <v>131</v>
      </c>
      <c r="L9" s="284">
        <v>7.47</v>
      </c>
    </row>
    <row r="10" spans="1:12" ht="12.75">
      <c r="A10" s="288">
        <v>43682</v>
      </c>
      <c r="B10" s="284">
        <v>21</v>
      </c>
      <c r="C10" s="349">
        <v>0.004</v>
      </c>
      <c r="D10" s="284">
        <v>5496</v>
      </c>
      <c r="E10" s="284">
        <v>1395.7626149999999</v>
      </c>
      <c r="F10" s="336">
        <v>0.0016</v>
      </c>
      <c r="G10" s="284">
        <v>11937</v>
      </c>
      <c r="H10" s="284">
        <v>93.20934399999999</v>
      </c>
      <c r="I10" s="284">
        <v>17433</v>
      </c>
      <c r="J10" s="328">
        <v>1488.9719589999997</v>
      </c>
      <c r="K10" s="284">
        <v>539</v>
      </c>
      <c r="L10" s="284">
        <v>25.42</v>
      </c>
    </row>
    <row r="11" spans="1:12" ht="12.75">
      <c r="A11" s="288">
        <v>43714</v>
      </c>
      <c r="B11" s="284">
        <v>21</v>
      </c>
      <c r="C11" s="349">
        <v>0.002</v>
      </c>
      <c r="D11" s="284">
        <v>3294</v>
      </c>
      <c r="E11" s="284">
        <v>869.5684389999998</v>
      </c>
      <c r="F11" s="336">
        <v>0.0012</v>
      </c>
      <c r="G11" s="284">
        <v>8985</v>
      </c>
      <c r="H11" s="284">
        <v>65.47432400000001</v>
      </c>
      <c r="I11" s="284">
        <v>12279</v>
      </c>
      <c r="J11" s="328">
        <v>935.0427629999998</v>
      </c>
      <c r="K11" s="284">
        <v>86</v>
      </c>
      <c r="L11" s="284">
        <v>24.25</v>
      </c>
    </row>
    <row r="12" spans="1:12" ht="12.75">
      <c r="A12" s="288">
        <v>43745</v>
      </c>
      <c r="B12" s="284">
        <v>23</v>
      </c>
      <c r="C12" s="349">
        <v>0.002</v>
      </c>
      <c r="D12" s="284">
        <v>2863</v>
      </c>
      <c r="E12" s="284">
        <v>821.661124</v>
      </c>
      <c r="F12" s="336">
        <v>0.0013</v>
      </c>
      <c r="G12" s="284">
        <v>9306</v>
      </c>
      <c r="H12" s="284">
        <v>45.232478</v>
      </c>
      <c r="I12" s="284">
        <v>12169</v>
      </c>
      <c r="J12" s="328">
        <v>866.893602</v>
      </c>
      <c r="K12" s="284">
        <v>127</v>
      </c>
      <c r="L12" s="284">
        <v>37.73</v>
      </c>
    </row>
    <row r="13" spans="1:12" ht="12.75">
      <c r="A13" s="288">
        <v>43777</v>
      </c>
      <c r="B13" s="284">
        <v>21</v>
      </c>
      <c r="C13" s="349">
        <v>0.002</v>
      </c>
      <c r="D13" s="284">
        <v>2216</v>
      </c>
      <c r="E13" s="284">
        <v>669.0832240000001</v>
      </c>
      <c r="F13" s="336">
        <v>0.0013</v>
      </c>
      <c r="G13" s="284">
        <v>9501</v>
      </c>
      <c r="H13" s="284">
        <v>51.928727</v>
      </c>
      <c r="I13" s="284">
        <v>11717</v>
      </c>
      <c r="J13" s="328">
        <v>721.0119510000002</v>
      </c>
      <c r="K13" s="284">
        <v>92</v>
      </c>
      <c r="L13" s="284">
        <v>6.09</v>
      </c>
    </row>
    <row r="14" spans="1:12" ht="12.75">
      <c r="A14" s="288">
        <v>43808</v>
      </c>
      <c r="B14" s="284">
        <v>21</v>
      </c>
      <c r="C14" s="340">
        <v>0.0002</v>
      </c>
      <c r="D14" s="284">
        <v>1632</v>
      </c>
      <c r="E14" s="284">
        <v>94.78694899999999</v>
      </c>
      <c r="F14" s="336">
        <v>0.0006</v>
      </c>
      <c r="G14" s="284">
        <v>4311</v>
      </c>
      <c r="H14" s="284">
        <v>23.738381000000004</v>
      </c>
      <c r="I14" s="284">
        <v>5943</v>
      </c>
      <c r="J14" s="328">
        <v>118.52533</v>
      </c>
      <c r="K14" s="284">
        <v>57</v>
      </c>
      <c r="L14" s="284">
        <v>6.15</v>
      </c>
    </row>
    <row r="15" spans="1:12" ht="12.75">
      <c r="A15" s="283">
        <v>43840</v>
      </c>
      <c r="B15" s="284">
        <v>23</v>
      </c>
      <c r="C15" s="340">
        <v>0.0003</v>
      </c>
      <c r="D15" s="284">
        <v>2299</v>
      </c>
      <c r="E15" s="284">
        <v>100.77466</v>
      </c>
      <c r="F15" s="351">
        <v>4E-05</v>
      </c>
      <c r="G15" s="284">
        <v>263</v>
      </c>
      <c r="H15" s="284">
        <v>11.85897</v>
      </c>
      <c r="I15" s="284">
        <v>2562</v>
      </c>
      <c r="J15" s="328">
        <v>112.63363</v>
      </c>
      <c r="K15" s="284">
        <v>31</v>
      </c>
      <c r="L15" s="284">
        <v>3.48</v>
      </c>
    </row>
    <row r="16" spans="1:12" ht="12.75">
      <c r="A16" s="283">
        <v>43862</v>
      </c>
      <c r="B16" s="284">
        <v>21</v>
      </c>
      <c r="C16" s="340">
        <f>0.2/1000</f>
        <v>0.0002</v>
      </c>
      <c r="D16" s="284">
        <v>2350</v>
      </c>
      <c r="E16" s="284">
        <v>99.20445300000002</v>
      </c>
      <c r="F16" s="350">
        <f>0.2/1000</f>
        <v>0.0002</v>
      </c>
      <c r="G16" s="284">
        <v>1470</v>
      </c>
      <c r="H16" s="284">
        <v>58.14666</v>
      </c>
      <c r="I16" s="284">
        <v>3820</v>
      </c>
      <c r="J16" s="328">
        <v>157.351113</v>
      </c>
      <c r="K16" s="284">
        <v>90</v>
      </c>
      <c r="L16" s="284">
        <v>3.9</v>
      </c>
    </row>
    <row r="17" spans="1:12" ht="13.5" customHeight="1">
      <c r="A17" s="288">
        <v>43891</v>
      </c>
      <c r="B17" s="284">
        <v>22</v>
      </c>
      <c r="C17" s="340">
        <f>0.1643/1000</f>
        <v>0.0001643</v>
      </c>
      <c r="D17" s="284">
        <v>1634</v>
      </c>
      <c r="E17" s="284">
        <v>68.940936</v>
      </c>
      <c r="F17" s="350">
        <f>0.0892223738062756/1000</f>
        <v>8.92223738062756E-05</v>
      </c>
      <c r="G17" s="284">
        <v>654</v>
      </c>
      <c r="H17" s="284">
        <v>23.8203</v>
      </c>
      <c r="I17" s="284">
        <v>2288</v>
      </c>
      <c r="J17" s="328">
        <v>92.761236</v>
      </c>
      <c r="K17" s="284">
        <v>8</v>
      </c>
      <c r="L17" s="352">
        <v>0.33</v>
      </c>
    </row>
    <row r="18" spans="1:10" ht="12.75">
      <c r="A18" s="275" t="str">
        <f>'[1]1'!A8</f>
        <v>$ indicates as on March 31, 2020</v>
      </c>
      <c r="E18" s="353"/>
      <c r="H18" s="353"/>
      <c r="J18" s="353"/>
    </row>
    <row r="19" spans="1:12" ht="12.75">
      <c r="A19" s="689" t="s">
        <v>1011</v>
      </c>
      <c r="B19" s="689"/>
      <c r="C19" s="689"/>
      <c r="D19" s="689"/>
      <c r="E19" s="689"/>
      <c r="F19" s="689"/>
      <c r="G19" s="689"/>
      <c r="H19" s="689"/>
      <c r="I19" s="689"/>
      <c r="J19" s="689"/>
      <c r="K19" s="689"/>
      <c r="L19" s="689"/>
    </row>
    <row r="20" spans="1:10" ht="12.75">
      <c r="A20" s="333" t="s">
        <v>206</v>
      </c>
      <c r="J20" s="4" t="s">
        <v>976</v>
      </c>
    </row>
    <row r="21" ht="12.75">
      <c r="A21" s="333"/>
    </row>
    <row r="26" spans="13:15" ht="12.75">
      <c r="M26" s="330"/>
      <c r="N26" s="330"/>
      <c r="O26" s="330"/>
    </row>
    <row r="27" spans="13:15" ht="12.75">
      <c r="M27" s="330"/>
      <c r="N27" s="330"/>
      <c r="O27" s="330"/>
    </row>
    <row r="28" spans="13:15" ht="12.75">
      <c r="M28" s="330"/>
      <c r="N28" s="330"/>
      <c r="O28" s="330"/>
    </row>
    <row r="29" spans="13:15" ht="12.75">
      <c r="M29" s="330"/>
      <c r="N29" s="330"/>
      <c r="O29" s="330"/>
    </row>
    <row r="30" spans="13:15" ht="12.75">
      <c r="M30" s="330"/>
      <c r="N30" s="330"/>
      <c r="O30" s="330"/>
    </row>
    <row r="34" ht="12.75">
      <c r="P34" s="330"/>
    </row>
  </sheetData>
  <sheetProtection/>
  <mergeCells count="6">
    <mergeCell ref="A2:A3"/>
    <mergeCell ref="B2:B3"/>
    <mergeCell ref="C2:E2"/>
    <mergeCell ref="F2:H2"/>
    <mergeCell ref="I2:J2"/>
    <mergeCell ref="A19:L1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71.xml><?xml version="1.0" encoding="utf-8"?>
<worksheet xmlns="http://schemas.openxmlformats.org/spreadsheetml/2006/main" xmlns:r="http://schemas.openxmlformats.org/officeDocument/2006/relationships">
  <sheetPr>
    <pageSetUpPr fitToPage="1"/>
  </sheetPr>
  <dimension ref="A1:R20"/>
  <sheetViews>
    <sheetView zoomScalePageLayoutView="0" workbookViewId="0" topLeftCell="A1">
      <selection activeCell="A2" sqref="A2:A4"/>
    </sheetView>
  </sheetViews>
  <sheetFormatPr defaultColWidth="9.140625" defaultRowHeight="12.75"/>
  <cols>
    <col min="1" max="1" width="9.140625" style="275" customWidth="1"/>
    <col min="2" max="2" width="9.7109375" style="275" customWidth="1"/>
    <col min="3" max="3" width="7.8515625" style="275" customWidth="1"/>
    <col min="4" max="5" width="9.140625" style="275" customWidth="1"/>
    <col min="6" max="6" width="10.7109375" style="275" customWidth="1"/>
    <col min="7" max="7" width="10.28125" style="275" customWidth="1"/>
    <col min="8" max="8" width="9.140625" style="275" customWidth="1"/>
    <col min="9" max="16" width="9.140625" style="258" customWidth="1"/>
    <col min="17" max="17" width="9.140625" style="275" customWidth="1"/>
    <col min="18" max="18" width="9.00390625" style="275" customWidth="1"/>
    <col min="19" max="16384" width="9.140625" style="275" customWidth="1"/>
  </cols>
  <sheetData>
    <row r="1" spans="1:16" s="355" customFormat="1" ht="18" customHeight="1">
      <c r="A1" s="680" t="s">
        <v>1112</v>
      </c>
      <c r="B1" s="680"/>
      <c r="C1" s="680"/>
      <c r="D1" s="680"/>
      <c r="E1" s="680"/>
      <c r="F1" s="680"/>
      <c r="G1" s="680"/>
      <c r="H1" s="680"/>
      <c r="I1" s="680"/>
      <c r="J1" s="680"/>
      <c r="K1" s="680"/>
      <c r="L1" s="680"/>
      <c r="M1" s="680"/>
      <c r="N1" s="680"/>
      <c r="O1" s="354"/>
      <c r="P1" s="354"/>
    </row>
    <row r="2" spans="1:18" ht="17.25" customHeight="1">
      <c r="A2" s="695" t="s">
        <v>127</v>
      </c>
      <c r="B2" s="690" t="s">
        <v>680</v>
      </c>
      <c r="C2" s="691"/>
      <c r="D2" s="691"/>
      <c r="E2" s="698"/>
      <c r="F2" s="690" t="s">
        <v>677</v>
      </c>
      <c r="G2" s="691"/>
      <c r="H2" s="691"/>
      <c r="I2" s="690" t="s">
        <v>975</v>
      </c>
      <c r="J2" s="691"/>
      <c r="K2" s="691"/>
      <c r="L2" s="698"/>
      <c r="M2" s="690" t="s">
        <v>161</v>
      </c>
      <c r="N2" s="691"/>
      <c r="O2" s="691"/>
      <c r="P2" s="698"/>
      <c r="Q2" s="690" t="s">
        <v>162</v>
      </c>
      <c r="R2" s="691"/>
    </row>
    <row r="3" spans="1:18" ht="12.75" customHeight="1">
      <c r="A3" s="696"/>
      <c r="B3" s="692" t="s">
        <v>1012</v>
      </c>
      <c r="C3" s="693"/>
      <c r="D3" s="671" t="s">
        <v>1013</v>
      </c>
      <c r="E3" s="672"/>
      <c r="F3" s="692" t="s">
        <v>671</v>
      </c>
      <c r="G3" s="694"/>
      <c r="H3" s="693"/>
      <c r="I3" s="692" t="s">
        <v>671</v>
      </c>
      <c r="J3" s="693"/>
      <c r="K3" s="671" t="s">
        <v>1014</v>
      </c>
      <c r="L3" s="672"/>
      <c r="M3" s="692" t="s">
        <v>1014</v>
      </c>
      <c r="N3" s="693"/>
      <c r="O3" s="671" t="s">
        <v>671</v>
      </c>
      <c r="P3" s="672"/>
      <c r="Q3" s="671" t="s">
        <v>1014</v>
      </c>
      <c r="R3" s="672"/>
    </row>
    <row r="4" spans="1:18" ht="12.75">
      <c r="A4" s="697"/>
      <c r="B4" s="356" t="s">
        <v>242</v>
      </c>
      <c r="C4" s="356" t="s">
        <v>1015</v>
      </c>
      <c r="D4" s="356" t="s">
        <v>242</v>
      </c>
      <c r="E4" s="356" t="s">
        <v>1015</v>
      </c>
      <c r="F4" s="356" t="s">
        <v>242</v>
      </c>
      <c r="G4" s="356" t="s">
        <v>1015</v>
      </c>
      <c r="H4" s="356" t="s">
        <v>1016</v>
      </c>
      <c r="I4" s="356" t="s">
        <v>242</v>
      </c>
      <c r="J4" s="356" t="s">
        <v>1015</v>
      </c>
      <c r="K4" s="356" t="s">
        <v>242</v>
      </c>
      <c r="L4" s="356" t="s">
        <v>1015</v>
      </c>
      <c r="M4" s="356" t="s">
        <v>242</v>
      </c>
      <c r="N4" s="356" t="s">
        <v>1015</v>
      </c>
      <c r="O4" s="356" t="s">
        <v>242</v>
      </c>
      <c r="P4" s="356" t="s">
        <v>1015</v>
      </c>
      <c r="Q4" s="356" t="s">
        <v>242</v>
      </c>
      <c r="R4" s="356" t="s">
        <v>1015</v>
      </c>
    </row>
    <row r="5" spans="1:18" s="286" customFormat="1" ht="12.75">
      <c r="A5" s="357" t="s">
        <v>28</v>
      </c>
      <c r="B5" s="358">
        <v>38.24843636704783</v>
      </c>
      <c r="C5" s="358">
        <v>61.75156363295217</v>
      </c>
      <c r="D5" s="358">
        <v>27.622798014852613</v>
      </c>
      <c r="E5" s="358">
        <v>72.3772019851474</v>
      </c>
      <c r="F5" s="359">
        <v>44.12468450565918</v>
      </c>
      <c r="G5" s="359">
        <v>55.463657380271655</v>
      </c>
      <c r="H5" s="359">
        <v>0.41165811406914354</v>
      </c>
      <c r="I5" s="360">
        <v>7.19</v>
      </c>
      <c r="J5" s="360">
        <v>92.81</v>
      </c>
      <c r="K5" s="360">
        <v>45.46</v>
      </c>
      <c r="L5" s="360">
        <v>54.54</v>
      </c>
      <c r="M5" s="360">
        <v>92.95460150812333</v>
      </c>
      <c r="N5" s="360">
        <v>7.045398491876669</v>
      </c>
      <c r="O5" s="360" t="s">
        <v>718</v>
      </c>
      <c r="P5" s="360" t="s">
        <v>718</v>
      </c>
      <c r="Q5" s="359">
        <v>83.93233677461743</v>
      </c>
      <c r="R5" s="359">
        <v>16.067663225382567</v>
      </c>
    </row>
    <row r="6" spans="1:18" s="286" customFormat="1" ht="12.75">
      <c r="A6" s="357" t="s">
        <v>29</v>
      </c>
      <c r="B6" s="358">
        <v>38.26337519529008</v>
      </c>
      <c r="C6" s="358">
        <v>61.736624804709926</v>
      </c>
      <c r="D6" s="358">
        <v>36.87670665636504</v>
      </c>
      <c r="E6" s="358">
        <v>63.12329334363497</v>
      </c>
      <c r="F6" s="359">
        <v>46.86556076673224</v>
      </c>
      <c r="G6" s="359">
        <v>52.3145974239235</v>
      </c>
      <c r="H6" s="359">
        <v>0.8198418093442572</v>
      </c>
      <c r="I6" s="360">
        <v>56.34039194494023</v>
      </c>
      <c r="J6" s="360">
        <v>43.65960805505977</v>
      </c>
      <c r="K6" s="360">
        <v>70.48881550130254</v>
      </c>
      <c r="L6" s="360">
        <v>29.42785116536413</v>
      </c>
      <c r="M6" s="360">
        <v>17.88576117747526</v>
      </c>
      <c r="N6" s="360">
        <v>3.9123863369926166</v>
      </c>
      <c r="O6" s="360">
        <v>51.22235230571028</v>
      </c>
      <c r="P6" s="360">
        <v>26.97950017982184</v>
      </c>
      <c r="Q6" s="360">
        <v>45.265392816655925</v>
      </c>
      <c r="R6" s="360">
        <v>54.73460718334407</v>
      </c>
    </row>
    <row r="7" spans="1:18" ht="12.75">
      <c r="A7" s="361">
        <v>43556</v>
      </c>
      <c r="B7" s="362">
        <v>39.59650848415197</v>
      </c>
      <c r="C7" s="362">
        <v>60.40349151584803</v>
      </c>
      <c r="D7" s="362">
        <v>29.710732137800083</v>
      </c>
      <c r="E7" s="362">
        <v>70.2892678621999</v>
      </c>
      <c r="F7" s="363">
        <v>47.49327316977299</v>
      </c>
      <c r="G7" s="363">
        <v>51.7914470873137</v>
      </c>
      <c r="H7" s="363">
        <v>0.7152797429133044</v>
      </c>
      <c r="I7" s="364">
        <v>55.62</v>
      </c>
      <c r="J7" s="364">
        <v>44.38</v>
      </c>
      <c r="K7" s="364">
        <v>64.5</v>
      </c>
      <c r="L7" s="364">
        <v>35.5</v>
      </c>
      <c r="M7" s="365">
        <v>47.5084011968088</v>
      </c>
      <c r="N7" s="365">
        <v>2.491598803191174</v>
      </c>
      <c r="O7" s="365">
        <v>36.91367970708999</v>
      </c>
      <c r="P7" s="365">
        <v>13.086320292910012</v>
      </c>
      <c r="Q7" s="363">
        <v>50.49049479211488</v>
      </c>
      <c r="R7" s="363">
        <v>49.50950520788511</v>
      </c>
    </row>
    <row r="8" spans="1:18" ht="12.75">
      <c r="A8" s="361">
        <v>43587</v>
      </c>
      <c r="B8" s="362">
        <v>39.16811898574758</v>
      </c>
      <c r="C8" s="362">
        <v>60.83188101425241</v>
      </c>
      <c r="D8" s="362">
        <v>31.779738863978025</v>
      </c>
      <c r="E8" s="362">
        <v>68.22026113602197</v>
      </c>
      <c r="F8" s="363">
        <v>47.8451213970667</v>
      </c>
      <c r="G8" s="363">
        <v>51.00797785730363</v>
      </c>
      <c r="H8" s="363">
        <v>1.146900745629666</v>
      </c>
      <c r="I8" s="364">
        <v>53.49</v>
      </c>
      <c r="J8" s="364">
        <v>46.51</v>
      </c>
      <c r="K8" s="364">
        <v>69.47</v>
      </c>
      <c r="L8" s="364">
        <v>30.53</v>
      </c>
      <c r="M8" s="365">
        <v>36.22191775379904</v>
      </c>
      <c r="N8" s="365">
        <v>2.0283621790851347</v>
      </c>
      <c r="O8" s="365">
        <v>42.86594798428826</v>
      </c>
      <c r="P8" s="365">
        <v>18.883772082827573</v>
      </c>
      <c r="Q8" s="363">
        <v>53.34176055637787</v>
      </c>
      <c r="R8" s="363">
        <v>46.65823944362214</v>
      </c>
    </row>
    <row r="9" spans="1:18" ht="12.75">
      <c r="A9" s="361">
        <v>43619</v>
      </c>
      <c r="B9" s="362">
        <v>37.470771589425254</v>
      </c>
      <c r="C9" s="362">
        <v>62.529228410574746</v>
      </c>
      <c r="D9" s="362">
        <v>34.631278302372166</v>
      </c>
      <c r="E9" s="362">
        <v>65.36872169762783</v>
      </c>
      <c r="F9" s="363">
        <v>48.48540895557013</v>
      </c>
      <c r="G9" s="363">
        <v>50.59903776985835</v>
      </c>
      <c r="H9" s="363">
        <v>0.9155532745715009</v>
      </c>
      <c r="I9" s="364">
        <v>49.86</v>
      </c>
      <c r="J9" s="364">
        <v>50.14</v>
      </c>
      <c r="K9" s="364">
        <v>63.64</v>
      </c>
      <c r="L9" s="364">
        <v>36.36</v>
      </c>
      <c r="M9" s="365">
        <v>36.436152393387324</v>
      </c>
      <c r="N9" s="365">
        <v>3.600400387611587</v>
      </c>
      <c r="O9" s="365">
        <v>44.413359859723435</v>
      </c>
      <c r="P9" s="365">
        <v>15.550087359277654</v>
      </c>
      <c r="Q9" s="363">
        <v>56.740178377100314</v>
      </c>
      <c r="R9" s="363">
        <v>43.25982162289969</v>
      </c>
    </row>
    <row r="10" spans="1:18" ht="12.75">
      <c r="A10" s="361">
        <v>43650</v>
      </c>
      <c r="B10" s="362">
        <v>35.31064919131246</v>
      </c>
      <c r="C10" s="362">
        <v>64.68935080868754</v>
      </c>
      <c r="D10" s="362">
        <v>34.715477346814936</v>
      </c>
      <c r="E10" s="362">
        <v>65.28452265318506</v>
      </c>
      <c r="F10" s="363">
        <v>49.359589111854895</v>
      </c>
      <c r="G10" s="363">
        <v>49.80759498730748</v>
      </c>
      <c r="H10" s="363">
        <v>0.832815900837623</v>
      </c>
      <c r="I10" s="364">
        <v>46.6335342050545</v>
      </c>
      <c r="J10" s="364">
        <v>53.3664657949455</v>
      </c>
      <c r="K10" s="364">
        <v>50.45</v>
      </c>
      <c r="L10" s="364">
        <v>49.55</v>
      </c>
      <c r="M10" s="365">
        <v>9.47887444856758</v>
      </c>
      <c r="N10" s="365">
        <v>5.458738600533897</v>
      </c>
      <c r="O10" s="365">
        <v>56.07551145031291</v>
      </c>
      <c r="P10" s="365">
        <v>28.98687550058561</v>
      </c>
      <c r="Q10" s="363">
        <v>48.062435945719514</v>
      </c>
      <c r="R10" s="363">
        <v>51.937564054280486</v>
      </c>
    </row>
    <row r="11" spans="1:18" ht="12.75">
      <c r="A11" s="361">
        <v>43682</v>
      </c>
      <c r="B11" s="362">
        <v>36.14277932176295</v>
      </c>
      <c r="C11" s="362">
        <v>63.85722067823705</v>
      </c>
      <c r="D11" s="362">
        <v>38.27069380522065</v>
      </c>
      <c r="E11" s="362">
        <v>61.729306194779355</v>
      </c>
      <c r="F11" s="363">
        <v>49.141882217060015</v>
      </c>
      <c r="G11" s="363">
        <v>50.03818540071654</v>
      </c>
      <c r="H11" s="363">
        <v>0.8199323822234409</v>
      </c>
      <c r="I11" s="364">
        <v>46.09</v>
      </c>
      <c r="J11" s="364">
        <v>53.91</v>
      </c>
      <c r="K11" s="364">
        <v>52.3</v>
      </c>
      <c r="L11" s="364">
        <v>47.7</v>
      </c>
      <c r="M11" s="365">
        <v>6.85</v>
      </c>
      <c r="N11" s="365">
        <v>3.4</v>
      </c>
      <c r="O11" s="365">
        <v>56.67</v>
      </c>
      <c r="P11" s="365">
        <v>33.08</v>
      </c>
      <c r="Q11" s="363">
        <v>35.08676512288838</v>
      </c>
      <c r="R11" s="363">
        <v>64.91323487711162</v>
      </c>
    </row>
    <row r="12" spans="1:18" ht="12.75">
      <c r="A12" s="361">
        <v>43714</v>
      </c>
      <c r="B12" s="362">
        <v>37.08824721663369</v>
      </c>
      <c r="C12" s="362">
        <v>62.9117527833663</v>
      </c>
      <c r="D12" s="362">
        <v>39.55413121965294</v>
      </c>
      <c r="E12" s="362">
        <v>60.44586878034707</v>
      </c>
      <c r="F12" s="363">
        <v>44.87582984784942</v>
      </c>
      <c r="G12" s="363">
        <v>54.36220290332932</v>
      </c>
      <c r="H12" s="363">
        <v>0.761967248821255</v>
      </c>
      <c r="I12" s="364">
        <v>44.94303274572995</v>
      </c>
      <c r="J12" s="364">
        <v>55.05696725427005</v>
      </c>
      <c r="K12" s="364">
        <v>51.68956580239305</v>
      </c>
      <c r="L12" s="364">
        <v>48.31043419760695</v>
      </c>
      <c r="M12" s="365">
        <v>11.250022822201263</v>
      </c>
      <c r="N12" s="365">
        <v>2.16721970428408</v>
      </c>
      <c r="O12" s="365">
        <v>62.069851987316795</v>
      </c>
      <c r="P12" s="365">
        <v>24.51290548619786</v>
      </c>
      <c r="Q12" s="363">
        <v>41.18587060814459</v>
      </c>
      <c r="R12" s="363">
        <v>58.81412939185542</v>
      </c>
    </row>
    <row r="13" spans="1:18" ht="12.75">
      <c r="A13" s="361">
        <v>43745</v>
      </c>
      <c r="B13" s="362">
        <v>38.5990981737572</v>
      </c>
      <c r="C13" s="362">
        <v>61.400901826242794</v>
      </c>
      <c r="D13" s="362">
        <v>36.979404955444785</v>
      </c>
      <c r="E13" s="362">
        <v>63.020595044555215</v>
      </c>
      <c r="F13" s="363">
        <v>45.187964187401555</v>
      </c>
      <c r="G13" s="363">
        <v>54.214999828887464</v>
      </c>
      <c r="H13" s="363">
        <v>0.5970359837109869</v>
      </c>
      <c r="I13" s="364">
        <v>61.932499171302936</v>
      </c>
      <c r="J13" s="364">
        <v>38.06750082869707</v>
      </c>
      <c r="K13" s="364">
        <v>78.26455878250651</v>
      </c>
      <c r="L13" s="364">
        <v>21.73544121749348</v>
      </c>
      <c r="M13" s="365">
        <v>9.814466298187023</v>
      </c>
      <c r="N13" s="365">
        <v>0.4407081023734773</v>
      </c>
      <c r="O13" s="365">
        <v>69.05948434128675</v>
      </c>
      <c r="P13" s="365">
        <v>20.685341258152754</v>
      </c>
      <c r="Q13" s="363">
        <v>44.55784834596115</v>
      </c>
      <c r="R13" s="363">
        <v>55.44215165403884</v>
      </c>
    </row>
    <row r="14" spans="1:18" ht="12.75">
      <c r="A14" s="361">
        <v>43777</v>
      </c>
      <c r="B14" s="362">
        <v>34.32559570790965</v>
      </c>
      <c r="C14" s="362">
        <v>65.67440429209034</v>
      </c>
      <c r="D14" s="362">
        <v>35.357318866016946</v>
      </c>
      <c r="E14" s="362">
        <v>64.64268113398305</v>
      </c>
      <c r="F14" s="363">
        <v>48.33285108219967</v>
      </c>
      <c r="G14" s="363">
        <v>51.13495079368402</v>
      </c>
      <c r="H14" s="363">
        <v>0.5321981241163156</v>
      </c>
      <c r="I14" s="364">
        <v>81.75111437733479</v>
      </c>
      <c r="J14" s="364">
        <v>18.248885622665213</v>
      </c>
      <c r="K14" s="364">
        <v>78.30931502960885</v>
      </c>
      <c r="L14" s="364">
        <v>21.690684970391143</v>
      </c>
      <c r="M14" s="365">
        <v>2.4536072879532123</v>
      </c>
      <c r="N14" s="365">
        <v>0.36664563387716687</v>
      </c>
      <c r="O14" s="365">
        <v>66.64816171371406</v>
      </c>
      <c r="P14" s="365">
        <v>30.53158536445556</v>
      </c>
      <c r="Q14" s="363">
        <v>35.737688070582344</v>
      </c>
      <c r="R14" s="363">
        <v>64.26231192941766</v>
      </c>
    </row>
    <row r="15" spans="1:18" ht="12.75">
      <c r="A15" s="361">
        <v>43808</v>
      </c>
      <c r="B15" s="362">
        <v>36.73930256633975</v>
      </c>
      <c r="C15" s="362">
        <v>63.26069743366024</v>
      </c>
      <c r="D15" s="362">
        <v>35.357318866016946</v>
      </c>
      <c r="E15" s="362">
        <v>65.16487893334809</v>
      </c>
      <c r="F15" s="363">
        <v>44.615878834232134</v>
      </c>
      <c r="G15" s="363">
        <v>54.74961822327353</v>
      </c>
      <c r="H15" s="363">
        <v>0.6345029424943255</v>
      </c>
      <c r="I15" s="364">
        <v>68.73</v>
      </c>
      <c r="J15" s="364">
        <v>31.27</v>
      </c>
      <c r="K15" s="364">
        <v>75.96</v>
      </c>
      <c r="L15" s="364">
        <v>24.04</v>
      </c>
      <c r="M15" s="365">
        <v>0.7619259125438227</v>
      </c>
      <c r="N15" s="365">
        <v>0.5920867872277416</v>
      </c>
      <c r="O15" s="365">
        <v>56.384304893775095</v>
      </c>
      <c r="P15" s="365">
        <v>42.261682406453346</v>
      </c>
      <c r="Q15" s="363">
        <v>62.25635819786369</v>
      </c>
      <c r="R15" s="363">
        <v>37.7436418021363</v>
      </c>
    </row>
    <row r="16" spans="1:18" ht="12.75">
      <c r="A16" s="288">
        <v>43840</v>
      </c>
      <c r="B16" s="362">
        <v>41.068381972591844</v>
      </c>
      <c r="C16" s="362">
        <v>58.93161802740815</v>
      </c>
      <c r="D16" s="362">
        <v>36.59020444648267</v>
      </c>
      <c r="E16" s="362">
        <v>63.409795553517334</v>
      </c>
      <c r="F16" s="363">
        <v>45.09378941364641</v>
      </c>
      <c r="G16" s="363">
        <v>54.39801102505174</v>
      </c>
      <c r="H16" s="363">
        <v>0.5081995613018226</v>
      </c>
      <c r="I16" s="364">
        <v>50.6</v>
      </c>
      <c r="J16" s="364">
        <v>49.4</v>
      </c>
      <c r="K16" s="364">
        <v>84.96</v>
      </c>
      <c r="L16" s="364">
        <v>14.04</v>
      </c>
      <c r="M16" s="365">
        <v>9.703127495883638</v>
      </c>
      <c r="N16" s="365">
        <v>12.007645048470012</v>
      </c>
      <c r="O16" s="365">
        <v>37.442060780314506</v>
      </c>
      <c r="P16" s="365">
        <v>40.84716667533184</v>
      </c>
      <c r="Q16" s="363">
        <v>76.33256470558571</v>
      </c>
      <c r="R16" s="363">
        <v>23.66743529441429</v>
      </c>
    </row>
    <row r="17" spans="1:18" ht="12.75">
      <c r="A17" s="288">
        <v>43872</v>
      </c>
      <c r="B17" s="362">
        <v>38.13388384336462</v>
      </c>
      <c r="C17" s="362">
        <v>61.866116156635385</v>
      </c>
      <c r="D17" s="362">
        <v>39.38702770804974</v>
      </c>
      <c r="E17" s="362">
        <v>60.61297229195025</v>
      </c>
      <c r="F17" s="363">
        <v>42.230102187533184</v>
      </c>
      <c r="G17" s="363">
        <v>56.17531740141367</v>
      </c>
      <c r="H17" s="363">
        <v>1.5945804110531412</v>
      </c>
      <c r="I17" s="364">
        <v>55.272971264801754</v>
      </c>
      <c r="J17" s="364">
        <v>44.72702873519826</v>
      </c>
      <c r="K17" s="364">
        <v>88.18945921470493</v>
      </c>
      <c r="L17" s="364">
        <v>11.810540785295071</v>
      </c>
      <c r="M17" s="365">
        <v>19.566572448518777</v>
      </c>
      <c r="N17" s="365">
        <v>16.970472564952868</v>
      </c>
      <c r="O17" s="365">
        <v>33.07679667778873</v>
      </c>
      <c r="P17" s="365">
        <v>30.386158308739624</v>
      </c>
      <c r="Q17" s="363">
        <v>76.9342146311987</v>
      </c>
      <c r="R17" s="363">
        <v>23.065785368801297</v>
      </c>
    </row>
    <row r="18" spans="1:18" ht="12.75">
      <c r="A18" s="288">
        <v>43891</v>
      </c>
      <c r="B18" s="362">
        <v>40.88022087293658</v>
      </c>
      <c r="C18" s="362">
        <v>59.119779127063424</v>
      </c>
      <c r="D18" s="362">
        <v>46.039356727988256</v>
      </c>
      <c r="E18" s="362">
        <v>53.960643272011744</v>
      </c>
      <c r="F18" s="363">
        <v>41.403159239899466</v>
      </c>
      <c r="G18" s="363">
        <v>57.39250007888628</v>
      </c>
      <c r="H18" s="363">
        <v>1.2043406812142619</v>
      </c>
      <c r="I18" s="364">
        <v>61.16155157505884</v>
      </c>
      <c r="J18" s="364">
        <v>38.83844842494115</v>
      </c>
      <c r="K18" s="364">
        <v>88.1328871864171</v>
      </c>
      <c r="L18" s="364">
        <v>11.867112813582896</v>
      </c>
      <c r="M18" s="365">
        <v>6.04766846171705</v>
      </c>
      <c r="N18" s="365">
        <v>5.4211604788572725</v>
      </c>
      <c r="O18" s="365">
        <v>45.793544097629926</v>
      </c>
      <c r="P18" s="365">
        <v>42.73762696179575</v>
      </c>
      <c r="Q18" s="363">
        <v>82.3606721885422</v>
      </c>
      <c r="R18" s="363">
        <v>17.6393278114578</v>
      </c>
    </row>
    <row r="19" spans="1:5" ht="12.75">
      <c r="A19" s="366" t="str">
        <f>'[1]65'!A19</f>
        <v>$ indicates as on March 31, 2020</v>
      </c>
      <c r="B19" s="366"/>
      <c r="C19" s="366"/>
      <c r="D19" s="366"/>
      <c r="E19" s="366"/>
    </row>
    <row r="20" spans="1:5" ht="12.75">
      <c r="A20" s="333" t="s">
        <v>1017</v>
      </c>
      <c r="E20" s="366"/>
    </row>
  </sheetData>
  <sheetProtection/>
  <mergeCells count="15">
    <mergeCell ref="A1:N1"/>
    <mergeCell ref="A2:A4"/>
    <mergeCell ref="B2:E2"/>
    <mergeCell ref="F2:H2"/>
    <mergeCell ref="I2:L2"/>
    <mergeCell ref="M2:P2"/>
    <mergeCell ref="D3:E3"/>
    <mergeCell ref="Q2:R2"/>
    <mergeCell ref="B3:C3"/>
    <mergeCell ref="F3:H3"/>
    <mergeCell ref="I3:J3"/>
    <mergeCell ref="K3:L3"/>
    <mergeCell ref="M3:N3"/>
    <mergeCell ref="O3:P3"/>
    <mergeCell ref="Q3:R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72.xml><?xml version="1.0" encoding="utf-8"?>
<worksheet xmlns="http://schemas.openxmlformats.org/spreadsheetml/2006/main" xmlns:r="http://schemas.openxmlformats.org/officeDocument/2006/relationships">
  <sheetPr>
    <pageSetUpPr fitToPage="1"/>
  </sheetPr>
  <dimension ref="A1:N299"/>
  <sheetViews>
    <sheetView zoomScalePageLayoutView="0" workbookViewId="0" topLeftCell="A1">
      <selection activeCell="A2" sqref="A2:A3"/>
    </sheetView>
  </sheetViews>
  <sheetFormatPr defaultColWidth="9.140625" defaultRowHeight="12.75"/>
  <cols>
    <col min="1" max="1" width="9.421875" style="367" bestFit="1" customWidth="1"/>
    <col min="2" max="2" width="17.7109375" style="367" customWidth="1"/>
    <col min="3" max="3" width="12.421875" style="367" customWidth="1"/>
    <col min="4" max="4" width="13.00390625" style="367" customWidth="1"/>
    <col min="5" max="5" width="11.00390625" style="413" customWidth="1"/>
    <col min="6" max="6" width="11.28125" style="413" customWidth="1"/>
    <col min="7" max="7" width="12.00390625" style="367" customWidth="1"/>
    <col min="8" max="8" width="12.57421875" style="367" customWidth="1"/>
    <col min="9" max="9" width="13.00390625" style="413" bestFit="1" customWidth="1"/>
    <col min="10" max="10" width="12.00390625" style="413" bestFit="1" customWidth="1"/>
    <col min="11" max="11" width="9.421875" style="367" bestFit="1" customWidth="1"/>
    <col min="12" max="16384" width="9.140625" style="367" customWidth="1"/>
  </cols>
  <sheetData>
    <row r="1" spans="1:10" ht="15">
      <c r="A1" s="712" t="s">
        <v>1113</v>
      </c>
      <c r="B1" s="712"/>
      <c r="C1" s="712"/>
      <c r="D1" s="712"/>
      <c r="E1" s="712"/>
      <c r="F1" s="712"/>
      <c r="G1" s="712"/>
      <c r="H1" s="712"/>
      <c r="I1" s="712"/>
      <c r="J1" s="712"/>
    </row>
    <row r="2" spans="1:10" ht="12.75">
      <c r="A2" s="661" t="s">
        <v>1018</v>
      </c>
      <c r="B2" s="713" t="s">
        <v>1019</v>
      </c>
      <c r="C2" s="714" t="s">
        <v>29</v>
      </c>
      <c r="D2" s="715"/>
      <c r="E2" s="714">
        <v>43525</v>
      </c>
      <c r="F2" s="715"/>
      <c r="G2" s="714">
        <v>43862</v>
      </c>
      <c r="H2" s="715"/>
      <c r="I2" s="714">
        <v>43891</v>
      </c>
      <c r="J2" s="715"/>
    </row>
    <row r="3" spans="1:10" ht="38.25">
      <c r="A3" s="661"/>
      <c r="B3" s="713"/>
      <c r="C3" s="368" t="s">
        <v>992</v>
      </c>
      <c r="D3" s="304" t="s">
        <v>983</v>
      </c>
      <c r="E3" s="368" t="s">
        <v>992</v>
      </c>
      <c r="F3" s="304" t="s">
        <v>983</v>
      </c>
      <c r="G3" s="368" t="s">
        <v>992</v>
      </c>
      <c r="H3" s="304" t="s">
        <v>983</v>
      </c>
      <c r="I3" s="368" t="s">
        <v>992</v>
      </c>
      <c r="J3" s="304" t="s">
        <v>983</v>
      </c>
    </row>
    <row r="4" spans="1:10" ht="15.75">
      <c r="A4" s="704" t="s">
        <v>669</v>
      </c>
      <c r="B4" s="704"/>
      <c r="C4" s="704"/>
      <c r="D4" s="704"/>
      <c r="E4" s="704"/>
      <c r="F4" s="704"/>
      <c r="G4" s="704"/>
      <c r="H4" s="704"/>
      <c r="I4" s="704"/>
      <c r="J4" s="704"/>
    </row>
    <row r="5" spans="1:12" ht="12.75">
      <c r="A5" s="369" t="s">
        <v>790</v>
      </c>
      <c r="B5" s="705" t="s">
        <v>676</v>
      </c>
      <c r="C5" s="706"/>
      <c r="D5" s="706"/>
      <c r="E5" s="706"/>
      <c r="F5" s="706"/>
      <c r="G5" s="706"/>
      <c r="H5" s="706"/>
      <c r="I5" s="706"/>
      <c r="J5" s="707"/>
      <c r="K5" s="370"/>
      <c r="L5" s="370"/>
    </row>
    <row r="6" spans="1:13" ht="12.75">
      <c r="A6" s="371">
        <v>1</v>
      </c>
      <c r="B6" s="372" t="s">
        <v>1020</v>
      </c>
      <c r="C6" s="373">
        <v>4.719223986</v>
      </c>
      <c r="D6" s="374">
        <v>1776343.7174287003</v>
      </c>
      <c r="E6" s="373">
        <v>0.32116161699999995</v>
      </c>
      <c r="F6" s="374">
        <v>102934.60236579999</v>
      </c>
      <c r="G6" s="375">
        <v>0.38741964299999987</v>
      </c>
      <c r="H6" s="376">
        <v>161360.2368773</v>
      </c>
      <c r="I6" s="377">
        <v>0.5862796899999999</v>
      </c>
      <c r="J6" s="376">
        <v>246302.19459720005</v>
      </c>
      <c r="K6" s="378"/>
      <c r="L6" s="378"/>
      <c r="M6" s="378"/>
    </row>
    <row r="7" spans="1:13" ht="12.75">
      <c r="A7" s="371">
        <v>2</v>
      </c>
      <c r="B7" s="372" t="s">
        <v>1021</v>
      </c>
      <c r="C7" s="374">
        <v>263.221315</v>
      </c>
      <c r="D7" s="374">
        <v>1139189.845667102</v>
      </c>
      <c r="E7" s="374">
        <v>12.75699</v>
      </c>
      <c r="F7" s="374">
        <v>48919.01225139999</v>
      </c>
      <c r="G7" s="376">
        <v>22.81529100000001</v>
      </c>
      <c r="H7" s="376">
        <v>106734.88623219999</v>
      </c>
      <c r="I7" s="379">
        <v>29.788036000000012</v>
      </c>
      <c r="J7" s="376">
        <v>121722.04978100004</v>
      </c>
      <c r="K7" s="378"/>
      <c r="L7" s="378"/>
      <c r="M7" s="378"/>
    </row>
    <row r="8" spans="1:13" ht="12.75">
      <c r="A8" s="371"/>
      <c r="B8" s="380" t="s">
        <v>1022</v>
      </c>
      <c r="C8" s="381">
        <f>SUM(C6:C7)</f>
        <v>267.940538986</v>
      </c>
      <c r="D8" s="381">
        <f aca="true" t="shared" si="0" ref="D8:J8">SUM(D6:D7)</f>
        <v>2915533.5630958024</v>
      </c>
      <c r="E8" s="381">
        <f t="shared" si="0"/>
        <v>13.078151617</v>
      </c>
      <c r="F8" s="381">
        <f t="shared" si="0"/>
        <v>151853.6146172</v>
      </c>
      <c r="G8" s="381">
        <f t="shared" si="0"/>
        <v>23.20271064300001</v>
      </c>
      <c r="H8" s="381">
        <f t="shared" si="0"/>
        <v>268095.1231095</v>
      </c>
      <c r="I8" s="381">
        <f t="shared" si="0"/>
        <v>30.374315690000014</v>
      </c>
      <c r="J8" s="381">
        <f t="shared" si="0"/>
        <v>368024.2443782001</v>
      </c>
      <c r="K8" s="382"/>
      <c r="L8" s="382"/>
      <c r="M8" s="378"/>
    </row>
    <row r="9" spans="1:13" ht="12.75" customHeight="1">
      <c r="A9" s="383" t="s">
        <v>846</v>
      </c>
      <c r="B9" s="700" t="s">
        <v>1023</v>
      </c>
      <c r="C9" s="701"/>
      <c r="D9" s="701"/>
      <c r="E9" s="701"/>
      <c r="F9" s="701"/>
      <c r="G9" s="701"/>
      <c r="H9" s="701"/>
      <c r="I9" s="701"/>
      <c r="J9" s="702"/>
      <c r="K9" s="378"/>
      <c r="L9" s="378"/>
      <c r="M9" s="378"/>
    </row>
    <row r="10" spans="1:14" ht="12.75">
      <c r="A10" s="371">
        <v>1</v>
      </c>
      <c r="B10" s="372" t="s">
        <v>1024</v>
      </c>
      <c r="C10" s="285">
        <v>5357.254</v>
      </c>
      <c r="D10" s="285">
        <v>74320.62369499993</v>
      </c>
      <c r="E10" s="374">
        <v>879.986</v>
      </c>
      <c r="F10" s="374">
        <v>12225.512100000002</v>
      </c>
      <c r="G10" s="285">
        <v>252.205</v>
      </c>
      <c r="H10" s="285">
        <v>3456.17671</v>
      </c>
      <c r="I10" s="379">
        <v>258.02099999999996</v>
      </c>
      <c r="J10" s="374">
        <v>3506.2449100000003</v>
      </c>
      <c r="K10" s="378"/>
      <c r="L10" s="378"/>
      <c r="M10" s="378"/>
      <c r="N10" s="378"/>
    </row>
    <row r="11" spans="1:14" ht="12.75">
      <c r="A11" s="371">
        <v>2</v>
      </c>
      <c r="B11" s="372" t="s">
        <v>1025</v>
      </c>
      <c r="C11" s="285">
        <v>10467.644</v>
      </c>
      <c r="D11" s="285">
        <v>454929.94498750014</v>
      </c>
      <c r="E11" s="374">
        <v>918.3392500000001</v>
      </c>
      <c r="F11" s="374">
        <v>41177.23827625001</v>
      </c>
      <c r="G11" s="285">
        <v>726.485</v>
      </c>
      <c r="H11" s="285">
        <v>31214.775037500003</v>
      </c>
      <c r="I11" s="379">
        <v>812.1425</v>
      </c>
      <c r="J11" s="374">
        <v>32746.410574999994</v>
      </c>
      <c r="K11" s="378"/>
      <c r="L11" s="378"/>
      <c r="M11" s="378"/>
      <c r="N11" s="378"/>
    </row>
    <row r="12" spans="1:14" ht="12.75">
      <c r="A12" s="371">
        <v>3</v>
      </c>
      <c r="B12" s="372" t="s">
        <v>1026</v>
      </c>
      <c r="C12" s="285">
        <v>11670.041000000001</v>
      </c>
      <c r="D12" s="285">
        <v>171197.97619000002</v>
      </c>
      <c r="E12" s="374">
        <v>2149.9320000000002</v>
      </c>
      <c r="F12" s="374">
        <v>30822.333825</v>
      </c>
      <c r="G12" s="285">
        <v>351.56</v>
      </c>
      <c r="H12" s="285">
        <v>5085.483679999999</v>
      </c>
      <c r="I12" s="379">
        <v>466.528</v>
      </c>
      <c r="J12" s="374">
        <v>6400.068184999999</v>
      </c>
      <c r="K12" s="378"/>
      <c r="L12" s="384"/>
      <c r="M12" s="384"/>
      <c r="N12" s="384"/>
    </row>
    <row r="13" spans="1:14" ht="12.75">
      <c r="A13" s="371">
        <v>4</v>
      </c>
      <c r="B13" s="372" t="s">
        <v>1027</v>
      </c>
      <c r="C13" s="285">
        <v>4210.50615</v>
      </c>
      <c r="D13" s="285">
        <v>421940.802587</v>
      </c>
      <c r="E13" s="374">
        <v>289.28560000000004</v>
      </c>
      <c r="F13" s="374">
        <v>26408.500119000004</v>
      </c>
      <c r="G13" s="285">
        <v>471.49500000000006</v>
      </c>
      <c r="H13" s="285">
        <v>44377.272315</v>
      </c>
      <c r="I13" s="379">
        <v>506.79599999999994</v>
      </c>
      <c r="J13" s="374">
        <v>45645.900525000005</v>
      </c>
      <c r="K13" s="378"/>
      <c r="L13" s="378"/>
      <c r="M13" s="378"/>
      <c r="N13" s="378"/>
    </row>
    <row r="14" spans="1:14" ht="12.75">
      <c r="A14" s="371">
        <v>5</v>
      </c>
      <c r="B14" s="372" t="s">
        <v>1028</v>
      </c>
      <c r="C14" s="285">
        <v>23107.257999999998</v>
      </c>
      <c r="D14" s="285">
        <v>445905.12367500056</v>
      </c>
      <c r="E14" s="374">
        <v>4362.838</v>
      </c>
      <c r="F14" s="374">
        <v>86539.20773999998</v>
      </c>
      <c r="G14" s="285">
        <v>1133.5</v>
      </c>
      <c r="H14" s="285">
        <v>18743.667255</v>
      </c>
      <c r="I14" s="379">
        <v>1104.6490000000003</v>
      </c>
      <c r="J14" s="374">
        <v>16374.217119999998</v>
      </c>
      <c r="K14" s="378"/>
      <c r="L14" s="378"/>
      <c r="M14" s="384"/>
      <c r="N14" s="384"/>
    </row>
    <row r="15" spans="1:13" ht="12.75">
      <c r="A15" s="371"/>
      <c r="B15" s="380" t="s">
        <v>1029</v>
      </c>
      <c r="C15" s="381">
        <f>SUM(C10:C14)</f>
        <v>54812.70315</v>
      </c>
      <c r="D15" s="381">
        <f aca="true" t="shared" si="1" ref="D15:J15">SUM(D10:D14)</f>
        <v>1568294.4711345006</v>
      </c>
      <c r="E15" s="381">
        <f t="shared" si="1"/>
        <v>8600.380850000001</v>
      </c>
      <c r="F15" s="381">
        <f t="shared" si="1"/>
        <v>197172.79206025</v>
      </c>
      <c r="G15" s="381">
        <f t="shared" si="1"/>
        <v>2935.245</v>
      </c>
      <c r="H15" s="381">
        <f t="shared" si="1"/>
        <v>102877.37499750001</v>
      </c>
      <c r="I15" s="381">
        <f t="shared" si="1"/>
        <v>3148.1365000000005</v>
      </c>
      <c r="J15" s="381">
        <f t="shared" si="1"/>
        <v>104672.841315</v>
      </c>
      <c r="K15" s="382"/>
      <c r="L15" s="382"/>
      <c r="M15" s="378"/>
    </row>
    <row r="16" spans="1:13" ht="15" customHeight="1">
      <c r="A16" s="383" t="s">
        <v>859</v>
      </c>
      <c r="B16" s="700" t="s">
        <v>1030</v>
      </c>
      <c r="C16" s="701"/>
      <c r="D16" s="701"/>
      <c r="E16" s="701"/>
      <c r="F16" s="701"/>
      <c r="G16" s="701"/>
      <c r="H16" s="701"/>
      <c r="I16" s="701"/>
      <c r="J16" s="702"/>
      <c r="K16" s="378"/>
      <c r="L16" s="378"/>
      <c r="M16" s="378"/>
    </row>
    <row r="17" spans="1:13" ht="12.75">
      <c r="A17" s="371">
        <v>1</v>
      </c>
      <c r="B17" s="372" t="s">
        <v>1031</v>
      </c>
      <c r="C17" s="385">
        <v>1.1468000000000005</v>
      </c>
      <c r="D17" s="285">
        <v>313.30658700000026</v>
      </c>
      <c r="E17" s="373">
        <v>0.05600000000000001</v>
      </c>
      <c r="F17" s="374">
        <v>8.734503</v>
      </c>
      <c r="G17" s="385">
        <v>0.04599999999999999</v>
      </c>
      <c r="H17" s="285">
        <v>15.387574</v>
      </c>
      <c r="I17" s="386">
        <v>0.032</v>
      </c>
      <c r="J17" s="374">
        <v>7.586236000000001</v>
      </c>
      <c r="K17" s="378"/>
      <c r="L17" s="378"/>
      <c r="M17" s="378"/>
    </row>
    <row r="18" spans="1:13" ht="12.75">
      <c r="A18" s="371">
        <v>2</v>
      </c>
      <c r="B18" s="372" t="s">
        <v>1032</v>
      </c>
      <c r="C18" s="285">
        <v>3045.1207499999996</v>
      </c>
      <c r="D18" s="285">
        <v>37145.59667500002</v>
      </c>
      <c r="E18" s="374">
        <v>519.16725</v>
      </c>
      <c r="F18" s="374">
        <v>6505.624025</v>
      </c>
      <c r="G18" s="285">
        <v>208.77700000000007</v>
      </c>
      <c r="H18" s="285">
        <v>2344.21955</v>
      </c>
      <c r="I18" s="379">
        <v>228.69675</v>
      </c>
      <c r="J18" s="374">
        <v>2355.99615</v>
      </c>
      <c r="K18" s="378"/>
      <c r="L18" s="378"/>
      <c r="M18" s="378"/>
    </row>
    <row r="19" spans="1:13" ht="12.75">
      <c r="A19" s="371">
        <v>3</v>
      </c>
      <c r="B19" s="372" t="s">
        <v>1033</v>
      </c>
      <c r="C19" s="285">
        <v>8158.949999999999</v>
      </c>
      <c r="D19" s="285">
        <v>52534.080239999996</v>
      </c>
      <c r="E19" s="374">
        <v>411.07000000000005</v>
      </c>
      <c r="F19" s="374">
        <v>2183.0701099999997</v>
      </c>
      <c r="G19" s="285">
        <v>1027.19</v>
      </c>
      <c r="H19" s="285">
        <v>7353.23113</v>
      </c>
      <c r="I19" s="379">
        <v>1125.9900000000002</v>
      </c>
      <c r="J19" s="374">
        <v>7206.79609</v>
      </c>
      <c r="K19" s="378"/>
      <c r="L19" s="378"/>
      <c r="M19" s="378"/>
    </row>
    <row r="20" spans="1:13" ht="12" customHeight="1">
      <c r="A20" s="371">
        <v>4</v>
      </c>
      <c r="B20" s="372" t="s">
        <v>1034</v>
      </c>
      <c r="C20" s="285">
        <v>82.45547999999994</v>
      </c>
      <c r="D20" s="285">
        <v>10577.78167320001</v>
      </c>
      <c r="E20" s="374">
        <v>6.213959999999999</v>
      </c>
      <c r="F20" s="374">
        <v>1009.2882132000002</v>
      </c>
      <c r="G20" s="285">
        <v>4.162319999999999</v>
      </c>
      <c r="H20" s="285">
        <v>489.1764671999999</v>
      </c>
      <c r="I20" s="379">
        <v>2.9098800000000002</v>
      </c>
      <c r="J20" s="374">
        <v>333.1521648</v>
      </c>
      <c r="K20" s="378"/>
      <c r="L20" s="378"/>
      <c r="M20" s="378"/>
    </row>
    <row r="21" spans="1:13" ht="15" customHeight="1">
      <c r="A21" s="371">
        <v>5</v>
      </c>
      <c r="B21" s="372" t="s">
        <v>1035</v>
      </c>
      <c r="C21" s="285">
        <v>65.78</v>
      </c>
      <c r="D21" s="285">
        <v>348.72735</v>
      </c>
      <c r="E21" s="285" t="s">
        <v>359</v>
      </c>
      <c r="F21" s="285" t="s">
        <v>359</v>
      </c>
      <c r="G21" s="285">
        <v>16.855999999999998</v>
      </c>
      <c r="H21" s="285">
        <v>87.76490999999999</v>
      </c>
      <c r="I21" s="379">
        <v>13.283999999999999</v>
      </c>
      <c r="J21" s="374">
        <v>66.31596</v>
      </c>
      <c r="K21" s="378"/>
      <c r="L21" s="378"/>
      <c r="M21" s="378"/>
    </row>
    <row r="22" spans="1:13" ht="13.5" customHeight="1">
      <c r="A22" s="371"/>
      <c r="B22" s="380" t="s">
        <v>1036</v>
      </c>
      <c r="C22" s="381">
        <f>SUM(C17:C21)</f>
        <v>11353.453029999999</v>
      </c>
      <c r="D22" s="381">
        <f aca="true" t="shared" si="2" ref="D22:J22">SUM(D17:D21)</f>
        <v>100919.49252520002</v>
      </c>
      <c r="E22" s="381">
        <f t="shared" si="2"/>
        <v>936.5072100000001</v>
      </c>
      <c r="F22" s="381">
        <f t="shared" si="2"/>
        <v>9706.716851199999</v>
      </c>
      <c r="G22" s="381">
        <f t="shared" si="2"/>
        <v>1257.03132</v>
      </c>
      <c r="H22" s="381">
        <f t="shared" si="2"/>
        <v>10289.7796312</v>
      </c>
      <c r="I22" s="381">
        <f t="shared" si="2"/>
        <v>1370.9126300000003</v>
      </c>
      <c r="J22" s="381">
        <f t="shared" si="2"/>
        <v>9969.8466008</v>
      </c>
      <c r="K22" s="382"/>
      <c r="L22" s="382"/>
      <c r="M22" s="378"/>
    </row>
    <row r="23" spans="1:13" ht="12.75">
      <c r="A23" s="383" t="s">
        <v>1037</v>
      </c>
      <c r="B23" s="700" t="s">
        <v>674</v>
      </c>
      <c r="C23" s="701"/>
      <c r="D23" s="701"/>
      <c r="E23" s="701"/>
      <c r="F23" s="701"/>
      <c r="G23" s="701"/>
      <c r="H23" s="701"/>
      <c r="I23" s="701"/>
      <c r="J23" s="702"/>
      <c r="K23" s="378"/>
      <c r="L23" s="378"/>
      <c r="M23" s="378"/>
    </row>
    <row r="24" spans="1:13" ht="12.75">
      <c r="A24" s="371">
        <v>1</v>
      </c>
      <c r="B24" s="372" t="s">
        <v>1038</v>
      </c>
      <c r="C24" s="379">
        <v>1188816.194591177</v>
      </c>
      <c r="D24" s="379">
        <v>3353599.834393003</v>
      </c>
      <c r="E24" s="374">
        <v>68525.5139540565</v>
      </c>
      <c r="F24" s="374">
        <v>203182.74584300004</v>
      </c>
      <c r="G24" s="285">
        <v>136010.247538315</v>
      </c>
      <c r="H24" s="285">
        <v>361176.28073</v>
      </c>
      <c r="I24" s="379">
        <v>131536.50941069002</v>
      </c>
      <c r="J24" s="374">
        <v>248474.19939999992</v>
      </c>
      <c r="K24" s="378"/>
      <c r="L24" s="378"/>
      <c r="M24" s="378"/>
    </row>
    <row r="25" spans="1:13" ht="13.5" customHeight="1">
      <c r="A25" s="371">
        <v>2</v>
      </c>
      <c r="B25" s="372" t="s">
        <v>1039</v>
      </c>
      <c r="C25" s="387">
        <v>29170.88375</v>
      </c>
      <c r="D25" s="387">
        <v>459427.5959000001</v>
      </c>
      <c r="E25" s="388">
        <v>794.37375</v>
      </c>
      <c r="F25" s="388">
        <v>15552.202312500001</v>
      </c>
      <c r="G25" s="389">
        <v>3744.00625</v>
      </c>
      <c r="H25" s="389">
        <v>49820.28138749999</v>
      </c>
      <c r="I25" s="387">
        <v>4071.47875</v>
      </c>
      <c r="J25" s="388">
        <v>53553.990262499996</v>
      </c>
      <c r="K25" s="378"/>
      <c r="L25" s="378"/>
      <c r="M25" s="378"/>
    </row>
    <row r="26" spans="1:13" ht="12.75">
      <c r="A26" s="383"/>
      <c r="B26" s="380" t="s">
        <v>1040</v>
      </c>
      <c r="C26" s="390">
        <f>C24</f>
        <v>1188816.194591177</v>
      </c>
      <c r="D26" s="390">
        <f>SUM(D24:D25)</f>
        <v>3813027.430293003</v>
      </c>
      <c r="E26" s="307">
        <f>E24</f>
        <v>68525.5139540565</v>
      </c>
      <c r="F26" s="307">
        <f>SUM(F24:F25)</f>
        <v>218734.94815550005</v>
      </c>
      <c r="G26" s="307">
        <f>G24</f>
        <v>136010.247538315</v>
      </c>
      <c r="H26" s="307">
        <f>SUM(H24:H25)</f>
        <v>410996.5621175</v>
      </c>
      <c r="I26" s="307">
        <f>I24</f>
        <v>131536.50941069002</v>
      </c>
      <c r="J26" s="307">
        <f>SUM(J24:J25)</f>
        <v>302028.18966249994</v>
      </c>
      <c r="K26" s="382"/>
      <c r="L26" s="382"/>
      <c r="M26" s="378"/>
    </row>
    <row r="27" spans="1:12" ht="15" customHeight="1">
      <c r="A27" s="703" t="s">
        <v>1041</v>
      </c>
      <c r="B27" s="703"/>
      <c r="C27" s="390">
        <f>C26+C22+C15+C8</f>
        <v>1255250.2913101627</v>
      </c>
      <c r="D27" s="390">
        <f>SUM(D8,D15,D22,D26)</f>
        <v>8397774.957048506</v>
      </c>
      <c r="E27" s="390">
        <f aca="true" t="shared" si="3" ref="E27:J27">E26+E22+E15+E8</f>
        <v>78075.48016567349</v>
      </c>
      <c r="F27" s="390">
        <f t="shared" si="3"/>
        <v>577468.07168415</v>
      </c>
      <c r="G27" s="390">
        <f t="shared" si="3"/>
        <v>140225.726568958</v>
      </c>
      <c r="H27" s="390">
        <f t="shared" si="3"/>
        <v>792258.8398557</v>
      </c>
      <c r="I27" s="390">
        <f>I26+I22+I15+I8</f>
        <v>136085.93285638</v>
      </c>
      <c r="J27" s="390">
        <f t="shared" si="3"/>
        <v>784695.1219565</v>
      </c>
      <c r="K27" s="378"/>
      <c r="L27" s="378"/>
    </row>
    <row r="28" spans="1:10" ht="15" customHeight="1">
      <c r="A28" s="704" t="s">
        <v>670</v>
      </c>
      <c r="B28" s="704"/>
      <c r="C28" s="704"/>
      <c r="D28" s="704"/>
      <c r="E28" s="704"/>
      <c r="F28" s="704"/>
      <c r="G28" s="704"/>
      <c r="H28" s="704"/>
      <c r="I28" s="704"/>
      <c r="J28" s="704"/>
    </row>
    <row r="29" spans="1:10" ht="15" customHeight="1">
      <c r="A29" s="391" t="s">
        <v>1042</v>
      </c>
      <c r="B29" s="705" t="s">
        <v>676</v>
      </c>
      <c r="C29" s="706"/>
      <c r="D29" s="706"/>
      <c r="E29" s="706"/>
      <c r="F29" s="706"/>
      <c r="G29" s="706"/>
      <c r="H29" s="706"/>
      <c r="I29" s="706"/>
      <c r="J29" s="707"/>
    </row>
    <row r="30" spans="1:11" ht="15" customHeight="1">
      <c r="A30" s="371">
        <v>1</v>
      </c>
      <c r="B30" s="392" t="s">
        <v>1020</v>
      </c>
      <c r="C30" s="385">
        <v>0.3771590000000003</v>
      </c>
      <c r="D30" s="285">
        <v>144222.89055500002</v>
      </c>
      <c r="E30" s="393">
        <v>0.023273000000000002</v>
      </c>
      <c r="F30" s="394">
        <v>7579.618255</v>
      </c>
      <c r="G30" s="395">
        <v>0.032346</v>
      </c>
      <c r="H30" s="285">
        <v>13399.772815</v>
      </c>
      <c r="I30" s="395">
        <v>0.08062899999999998</v>
      </c>
      <c r="J30" s="285">
        <v>33550.78206499999</v>
      </c>
      <c r="K30" s="378"/>
    </row>
    <row r="31" spans="1:11" ht="15" customHeight="1">
      <c r="A31" s="371">
        <v>2</v>
      </c>
      <c r="B31" s="392" t="s">
        <v>1021</v>
      </c>
      <c r="C31" s="385">
        <v>4.599270000000001</v>
      </c>
      <c r="D31" s="285">
        <v>20431.88259000002</v>
      </c>
      <c r="E31" s="396">
        <v>0.1779</v>
      </c>
      <c r="F31" s="374">
        <v>704.216934</v>
      </c>
      <c r="G31" s="396">
        <v>0.59874</v>
      </c>
      <c r="H31" s="394">
        <v>2842.164477</v>
      </c>
      <c r="I31" s="385">
        <v>0.3542400000000001</v>
      </c>
      <c r="J31" s="285">
        <v>1613.0949989999997</v>
      </c>
      <c r="K31" s="378"/>
    </row>
    <row r="32" spans="1:11" ht="15" customHeight="1">
      <c r="A32" s="397"/>
      <c r="B32" s="398" t="s">
        <v>1043</v>
      </c>
      <c r="C32" s="399">
        <f>SUM(C30:C31)</f>
        <v>4.976429000000001</v>
      </c>
      <c r="D32" s="307">
        <f aca="true" t="shared" si="4" ref="D32:J32">SUM(D30:D31)</f>
        <v>164654.77314500004</v>
      </c>
      <c r="E32" s="399">
        <f t="shared" si="4"/>
        <v>0.201173</v>
      </c>
      <c r="F32" s="307">
        <f t="shared" si="4"/>
        <v>8283.835189000001</v>
      </c>
      <c r="G32" s="399">
        <f t="shared" si="4"/>
        <v>0.631086</v>
      </c>
      <c r="H32" s="307">
        <f t="shared" si="4"/>
        <v>16241.937292</v>
      </c>
      <c r="I32" s="399">
        <f t="shared" si="4"/>
        <v>0.43486900000000006</v>
      </c>
      <c r="J32" s="307">
        <f t="shared" si="4"/>
        <v>35163.87706399999</v>
      </c>
      <c r="K32" s="400"/>
    </row>
    <row r="33" spans="1:11" ht="15" customHeight="1">
      <c r="A33" s="397" t="s">
        <v>1044</v>
      </c>
      <c r="B33" s="708" t="s">
        <v>1045</v>
      </c>
      <c r="C33" s="709"/>
      <c r="D33" s="709"/>
      <c r="E33" s="709"/>
      <c r="F33" s="709"/>
      <c r="G33" s="709"/>
      <c r="H33" s="709"/>
      <c r="I33" s="709"/>
      <c r="J33" s="710"/>
      <c r="K33" s="378"/>
    </row>
    <row r="34" spans="1:11" ht="15" customHeight="1">
      <c r="A34" s="371">
        <v>1</v>
      </c>
      <c r="B34" s="401" t="s">
        <v>1025</v>
      </c>
      <c r="C34" s="285">
        <v>23.1725</v>
      </c>
      <c r="D34" s="285">
        <v>1023.3735255000004</v>
      </c>
      <c r="E34" s="402">
        <v>5.356</v>
      </c>
      <c r="F34" s="402">
        <v>244.784307</v>
      </c>
      <c r="G34" s="396">
        <v>0.38250000000000006</v>
      </c>
      <c r="H34" s="394">
        <v>16.5694875</v>
      </c>
      <c r="I34" s="385">
        <v>0.44500000000000006</v>
      </c>
      <c r="J34" s="285">
        <v>19.152945</v>
      </c>
      <c r="K34" s="378"/>
    </row>
    <row r="35" spans="1:11" ht="15" customHeight="1">
      <c r="A35" s="371">
        <v>2</v>
      </c>
      <c r="B35" s="401" t="s">
        <v>1028</v>
      </c>
      <c r="C35" s="285">
        <v>59.38800000000002</v>
      </c>
      <c r="D35" s="285">
        <v>1239.7838420000003</v>
      </c>
      <c r="E35" s="402">
        <v>20.935000000000002</v>
      </c>
      <c r="F35" s="402">
        <v>419.6646</v>
      </c>
      <c r="G35" s="396">
        <v>0.17700000000000007</v>
      </c>
      <c r="H35" s="394">
        <v>3.158692</v>
      </c>
      <c r="I35" s="395">
        <v>0.026000000000000002</v>
      </c>
      <c r="J35" s="385">
        <v>0.431839</v>
      </c>
      <c r="K35" s="378"/>
    </row>
    <row r="36" spans="1:11" ht="15" customHeight="1">
      <c r="A36" s="403"/>
      <c r="B36" s="398" t="s">
        <v>1046</v>
      </c>
      <c r="C36" s="307">
        <f aca="true" t="shared" si="5" ref="C36:J36">SUM(C34:C35)</f>
        <v>82.56050000000002</v>
      </c>
      <c r="D36" s="307">
        <f t="shared" si="5"/>
        <v>2263.157367500001</v>
      </c>
      <c r="E36" s="404">
        <f t="shared" si="5"/>
        <v>26.291000000000004</v>
      </c>
      <c r="F36" s="404">
        <f t="shared" si="5"/>
        <v>664.448907</v>
      </c>
      <c r="G36" s="405">
        <f t="shared" si="5"/>
        <v>0.5595000000000001</v>
      </c>
      <c r="H36" s="405">
        <f t="shared" si="5"/>
        <v>19.7281795</v>
      </c>
      <c r="I36" s="399">
        <f t="shared" si="5"/>
        <v>0.4710000000000001</v>
      </c>
      <c r="J36" s="307">
        <f t="shared" si="5"/>
        <v>19.584784</v>
      </c>
      <c r="K36" s="400"/>
    </row>
    <row r="37" spans="1:11" ht="15" customHeight="1">
      <c r="A37" s="397" t="s">
        <v>1047</v>
      </c>
      <c r="B37" s="708" t="s">
        <v>674</v>
      </c>
      <c r="C37" s="709"/>
      <c r="D37" s="709"/>
      <c r="E37" s="709"/>
      <c r="F37" s="709"/>
      <c r="G37" s="709"/>
      <c r="H37" s="709"/>
      <c r="I37" s="709"/>
      <c r="J37" s="710"/>
      <c r="K37" s="378"/>
    </row>
    <row r="38" spans="1:11" ht="15" customHeight="1">
      <c r="A38" s="371">
        <v>1</v>
      </c>
      <c r="B38" s="401" t="s">
        <v>1038</v>
      </c>
      <c r="C38" s="285">
        <v>42609.19570651</v>
      </c>
      <c r="D38" s="285">
        <v>124824.73345399999</v>
      </c>
      <c r="E38" s="374">
        <v>1243.260591015</v>
      </c>
      <c r="F38" s="374">
        <v>3702.7328409999996</v>
      </c>
      <c r="G38" s="394">
        <v>6348.785903790001</v>
      </c>
      <c r="H38" s="394">
        <v>17735.645689</v>
      </c>
      <c r="I38" s="285">
        <v>4886.998706605</v>
      </c>
      <c r="J38" s="285">
        <v>11635.649196999999</v>
      </c>
      <c r="K38" s="400"/>
    </row>
    <row r="39" spans="1:11" ht="15" customHeight="1">
      <c r="A39" s="711" t="s">
        <v>1048</v>
      </c>
      <c r="B39" s="711"/>
      <c r="C39" s="307">
        <f aca="true" t="shared" si="6" ref="C39:J39">SUM(C32+C36+C38)</f>
        <v>42696.73263551</v>
      </c>
      <c r="D39" s="307">
        <f>SUM(D32+D36+D38)</f>
        <v>291742.6639665</v>
      </c>
      <c r="E39" s="307">
        <f>SUM(E32+E36+E38)</f>
        <v>1269.7527640150001</v>
      </c>
      <c r="F39" s="307">
        <f>SUM(F32+F36+F38)</f>
        <v>12651.016937</v>
      </c>
      <c r="G39" s="307">
        <f t="shared" si="6"/>
        <v>6349.97648979</v>
      </c>
      <c r="H39" s="307">
        <f t="shared" si="6"/>
        <v>33997.3111605</v>
      </c>
      <c r="I39" s="307">
        <f t="shared" si="6"/>
        <v>4887.904575605</v>
      </c>
      <c r="J39" s="307">
        <f t="shared" si="6"/>
        <v>46819.11104499999</v>
      </c>
      <c r="K39" s="378"/>
    </row>
    <row r="40" spans="1:10" ht="12.75">
      <c r="A40" s="194" t="str">
        <f>'[1]65'!A19</f>
        <v>$ indicates as on March 31, 2020</v>
      </c>
      <c r="B40" s="406"/>
      <c r="E40" s="367"/>
      <c r="F40" s="367"/>
      <c r="I40" s="367"/>
      <c r="J40" s="407"/>
    </row>
    <row r="41" spans="1:10" ht="12.75">
      <c r="A41" s="408" t="s">
        <v>1049</v>
      </c>
      <c r="B41" s="408"/>
      <c r="C41" s="408"/>
      <c r="D41" s="408"/>
      <c r="E41" s="408"/>
      <c r="F41" s="408"/>
      <c r="G41" s="408"/>
      <c r="H41" s="408" t="s">
        <v>976</v>
      </c>
      <c r="I41" s="408"/>
      <c r="J41" s="367"/>
    </row>
    <row r="42" spans="1:10" ht="12.75">
      <c r="A42" s="408" t="s">
        <v>1050</v>
      </c>
      <c r="B42" s="408"/>
      <c r="C42" s="408"/>
      <c r="D42" s="408"/>
      <c r="E42" s="408"/>
      <c r="F42" s="408" t="s">
        <v>976</v>
      </c>
      <c r="G42" s="408"/>
      <c r="H42" s="408"/>
      <c r="I42" s="408"/>
      <c r="J42" s="408"/>
    </row>
    <row r="43" spans="1:10" ht="12.75">
      <c r="A43" s="699" t="s">
        <v>1051</v>
      </c>
      <c r="B43" s="699"/>
      <c r="C43" s="699"/>
      <c r="D43" s="699"/>
      <c r="E43" s="699"/>
      <c r="F43" s="699"/>
      <c r="G43" s="699"/>
      <c r="H43" s="699"/>
      <c r="I43" s="699"/>
      <c r="J43" s="367"/>
    </row>
    <row r="44" spans="1:10" ht="12.75">
      <c r="A44" s="321" t="s">
        <v>1052</v>
      </c>
      <c r="E44" s="409"/>
      <c r="F44" s="409"/>
      <c r="I44" s="378"/>
      <c r="J44" s="367"/>
    </row>
    <row r="45" spans="3:10" ht="12.75">
      <c r="C45" s="410"/>
      <c r="D45" s="410"/>
      <c r="E45" s="410"/>
      <c r="F45" s="367"/>
      <c r="G45" s="410"/>
      <c r="H45" s="410"/>
      <c r="I45" s="410"/>
      <c r="J45" s="410"/>
    </row>
    <row r="46" spans="5:10" ht="12.75">
      <c r="E46" s="409"/>
      <c r="F46" s="409"/>
      <c r="I46" s="367"/>
      <c r="J46" s="367"/>
    </row>
    <row r="47" spans="5:10" ht="12.75">
      <c r="E47" s="409"/>
      <c r="F47" s="409"/>
      <c r="I47" s="367"/>
      <c r="J47" s="367"/>
    </row>
    <row r="48" spans="5:10" ht="12.75">
      <c r="E48" s="409"/>
      <c r="F48" s="409"/>
      <c r="I48" s="367"/>
      <c r="J48" s="367"/>
    </row>
    <row r="49" spans="5:10" ht="12.75">
      <c r="E49" s="409"/>
      <c r="F49" s="409"/>
      <c r="H49" s="411"/>
      <c r="I49" s="367"/>
      <c r="J49" s="367"/>
    </row>
    <row r="50" spans="5:10" ht="12.75">
      <c r="E50" s="409"/>
      <c r="F50" s="409"/>
      <c r="I50" s="367"/>
      <c r="J50" s="367"/>
    </row>
    <row r="51" spans="5:10" ht="12.75">
      <c r="E51" s="409"/>
      <c r="F51" s="409"/>
      <c r="I51" s="367"/>
      <c r="J51" s="367"/>
    </row>
    <row r="52" spans="5:10" ht="12.75">
      <c r="E52" s="409"/>
      <c r="F52" s="409"/>
      <c r="I52" s="412"/>
      <c r="J52" s="409"/>
    </row>
    <row r="53" spans="5:10" ht="12.75">
      <c r="E53" s="409"/>
      <c r="F53" s="409"/>
      <c r="I53" s="412"/>
      <c r="J53" s="409"/>
    </row>
    <row r="54" spans="5:10" ht="12.75">
      <c r="E54" s="409"/>
      <c r="F54" s="409"/>
      <c r="I54" s="412"/>
      <c r="J54" s="409"/>
    </row>
    <row r="55" spans="5:10" ht="12.75">
      <c r="E55" s="409"/>
      <c r="F55" s="409"/>
      <c r="I55" s="412"/>
      <c r="J55" s="409"/>
    </row>
    <row r="56" spans="5:10" ht="12.75">
      <c r="E56" s="409"/>
      <c r="F56" s="409"/>
      <c r="I56" s="412"/>
      <c r="J56" s="409"/>
    </row>
    <row r="57" spans="5:10" ht="12.75">
      <c r="E57" s="409"/>
      <c r="F57" s="409"/>
      <c r="I57" s="412"/>
      <c r="J57" s="409"/>
    </row>
    <row r="58" spans="5:10" ht="12.75">
      <c r="E58" s="409"/>
      <c r="F58" s="409"/>
      <c r="I58" s="412"/>
      <c r="J58" s="409"/>
    </row>
    <row r="59" spans="5:10" ht="12.75">
      <c r="E59" s="409"/>
      <c r="F59" s="409"/>
      <c r="I59" s="412"/>
      <c r="J59" s="409"/>
    </row>
    <row r="60" spans="5:10" ht="12.75">
      <c r="E60" s="409"/>
      <c r="F60" s="409"/>
      <c r="I60" s="409"/>
      <c r="J60" s="409"/>
    </row>
    <row r="61" spans="5:10" ht="12.75">
      <c r="E61" s="409"/>
      <c r="F61" s="409"/>
      <c r="I61" s="409"/>
      <c r="J61" s="409"/>
    </row>
    <row r="62" spans="5:10" ht="12.75">
      <c r="E62" s="409"/>
      <c r="F62" s="409"/>
      <c r="I62" s="409"/>
      <c r="J62" s="409"/>
    </row>
    <row r="63" spans="5:10" ht="12.75">
      <c r="E63" s="409"/>
      <c r="F63" s="409"/>
      <c r="I63" s="409"/>
      <c r="J63" s="409"/>
    </row>
    <row r="64" spans="5:10" ht="12.75">
      <c r="E64" s="409"/>
      <c r="F64" s="409"/>
      <c r="I64" s="409"/>
      <c r="J64" s="409"/>
    </row>
    <row r="65" spans="5:10" ht="12.75">
      <c r="E65" s="409"/>
      <c r="F65" s="409"/>
      <c r="I65" s="409"/>
      <c r="J65" s="409"/>
    </row>
    <row r="66" spans="5:10" ht="12.75">
      <c r="E66" s="409"/>
      <c r="F66" s="409"/>
      <c r="I66" s="409"/>
      <c r="J66" s="409"/>
    </row>
    <row r="67" spans="5:10" ht="12.75">
      <c r="E67" s="409"/>
      <c r="F67" s="409"/>
      <c r="I67" s="409"/>
      <c r="J67" s="409"/>
    </row>
    <row r="68" spans="5:10" ht="12.75">
      <c r="E68" s="409"/>
      <c r="F68" s="409"/>
      <c r="I68" s="409"/>
      <c r="J68" s="409"/>
    </row>
    <row r="69" spans="5:10" ht="12.75">
      <c r="E69" s="409"/>
      <c r="F69" s="409"/>
      <c r="I69" s="409"/>
      <c r="J69" s="409"/>
    </row>
    <row r="70" spans="5:10" ht="12.75">
      <c r="E70" s="409"/>
      <c r="F70" s="409"/>
      <c r="I70" s="409"/>
      <c r="J70" s="409"/>
    </row>
    <row r="71" spans="5:10" ht="12.75">
      <c r="E71" s="409"/>
      <c r="F71" s="409"/>
      <c r="I71" s="409"/>
      <c r="J71" s="409"/>
    </row>
    <row r="72" spans="5:10" ht="12.75">
      <c r="E72" s="409"/>
      <c r="F72" s="409"/>
      <c r="I72" s="409"/>
      <c r="J72" s="409"/>
    </row>
    <row r="73" spans="5:10" ht="12.75">
      <c r="E73" s="409"/>
      <c r="F73" s="409"/>
      <c r="I73" s="409"/>
      <c r="J73" s="409"/>
    </row>
    <row r="74" spans="5:10" ht="12.75">
      <c r="E74" s="409"/>
      <c r="F74" s="409"/>
      <c r="I74" s="409"/>
      <c r="J74" s="409"/>
    </row>
    <row r="75" spans="5:10" ht="12.75">
      <c r="E75" s="409"/>
      <c r="F75" s="409"/>
      <c r="I75" s="409"/>
      <c r="J75" s="409"/>
    </row>
    <row r="76" spans="5:10" ht="12.75">
      <c r="E76" s="409"/>
      <c r="F76" s="409"/>
      <c r="I76" s="409"/>
      <c r="J76" s="409"/>
    </row>
    <row r="77" spans="5:10" ht="12.75">
      <c r="E77" s="409"/>
      <c r="F77" s="409"/>
      <c r="I77" s="409"/>
      <c r="J77" s="409"/>
    </row>
    <row r="78" spans="5:10" ht="12.75">
      <c r="E78" s="409"/>
      <c r="F78" s="409"/>
      <c r="I78" s="409"/>
      <c r="J78" s="409"/>
    </row>
    <row r="79" spans="5:10" ht="12.75">
      <c r="E79" s="409"/>
      <c r="F79" s="409"/>
      <c r="I79" s="409"/>
      <c r="J79" s="409"/>
    </row>
    <row r="80" spans="5:10" ht="12.75">
      <c r="E80" s="409"/>
      <c r="F80" s="409"/>
      <c r="I80" s="409"/>
      <c r="J80" s="409"/>
    </row>
    <row r="81" spans="5:10" ht="12.75">
      <c r="E81" s="409"/>
      <c r="F81" s="409"/>
      <c r="I81" s="409"/>
      <c r="J81" s="409"/>
    </row>
    <row r="82" spans="5:10" ht="12.75">
      <c r="E82" s="409"/>
      <c r="F82" s="409"/>
      <c r="I82" s="409"/>
      <c r="J82" s="409"/>
    </row>
    <row r="83" spans="5:10" ht="12.75">
      <c r="E83" s="409"/>
      <c r="F83" s="409"/>
      <c r="I83" s="409"/>
      <c r="J83" s="409"/>
    </row>
    <row r="84" spans="5:10" ht="12.75">
      <c r="E84" s="409"/>
      <c r="F84" s="409"/>
      <c r="I84" s="409"/>
      <c r="J84" s="409"/>
    </row>
    <row r="85" spans="5:10" ht="12.75">
      <c r="E85" s="409"/>
      <c r="F85" s="409"/>
      <c r="I85" s="409"/>
      <c r="J85" s="409"/>
    </row>
    <row r="86" spans="5:10" ht="12.75">
      <c r="E86" s="409"/>
      <c r="F86" s="409"/>
      <c r="I86" s="409"/>
      <c r="J86" s="409"/>
    </row>
    <row r="87" spans="5:10" ht="12.75">
      <c r="E87" s="409"/>
      <c r="F87" s="409"/>
      <c r="I87" s="409"/>
      <c r="J87" s="409"/>
    </row>
    <row r="88" spans="5:10" ht="12.75">
      <c r="E88" s="409"/>
      <c r="F88" s="409"/>
      <c r="I88" s="409"/>
      <c r="J88" s="409"/>
    </row>
    <row r="89" spans="5:10" ht="12.75">
      <c r="E89" s="409"/>
      <c r="F89" s="409"/>
      <c r="I89" s="409"/>
      <c r="J89" s="409"/>
    </row>
    <row r="90" spans="5:10" ht="12.75">
      <c r="E90" s="409"/>
      <c r="F90" s="409"/>
      <c r="I90" s="409"/>
      <c r="J90" s="409"/>
    </row>
    <row r="91" spans="5:10" ht="12.75">
      <c r="E91" s="409"/>
      <c r="F91" s="409"/>
      <c r="I91" s="409"/>
      <c r="J91" s="409"/>
    </row>
    <row r="92" spans="5:10" ht="12.75">
      <c r="E92" s="409"/>
      <c r="F92" s="409"/>
      <c r="I92" s="409"/>
      <c r="J92" s="409"/>
    </row>
    <row r="93" spans="5:10" ht="12.75">
      <c r="E93" s="409"/>
      <c r="F93" s="409"/>
      <c r="I93" s="409"/>
      <c r="J93" s="409"/>
    </row>
    <row r="94" spans="5:10" ht="12.75">
      <c r="E94" s="409"/>
      <c r="F94" s="409"/>
      <c r="I94" s="409"/>
      <c r="J94" s="409"/>
    </row>
    <row r="95" spans="5:10" ht="12.75">
      <c r="E95" s="409"/>
      <c r="F95" s="409"/>
      <c r="I95" s="409"/>
      <c r="J95" s="409"/>
    </row>
    <row r="96" spans="5:10" ht="12.75">
      <c r="E96" s="409"/>
      <c r="F96" s="409"/>
      <c r="I96" s="409"/>
      <c r="J96" s="409"/>
    </row>
    <row r="97" spans="5:10" ht="12.75">
      <c r="E97" s="409"/>
      <c r="F97" s="409"/>
      <c r="I97" s="409"/>
      <c r="J97" s="409"/>
    </row>
    <row r="98" spans="5:10" ht="12.75">
      <c r="E98" s="409"/>
      <c r="F98" s="409"/>
      <c r="I98" s="409"/>
      <c r="J98" s="409"/>
    </row>
    <row r="99" spans="5:10" ht="12.75">
      <c r="E99" s="409"/>
      <c r="F99" s="409"/>
      <c r="I99" s="409"/>
      <c r="J99" s="409"/>
    </row>
    <row r="100" spans="5:10" ht="12.75">
      <c r="E100" s="409"/>
      <c r="F100" s="409"/>
      <c r="I100" s="409"/>
      <c r="J100" s="409"/>
    </row>
    <row r="101" spans="5:10" ht="12.75">
      <c r="E101" s="409"/>
      <c r="F101" s="409"/>
      <c r="I101" s="409"/>
      <c r="J101" s="409"/>
    </row>
    <row r="102" spans="5:10" ht="12.75">
      <c r="E102" s="409"/>
      <c r="F102" s="409"/>
      <c r="I102" s="409"/>
      <c r="J102" s="409"/>
    </row>
    <row r="103" spans="5:10" ht="12.75">
      <c r="E103" s="409"/>
      <c r="F103" s="409"/>
      <c r="I103" s="409"/>
      <c r="J103" s="409"/>
    </row>
    <row r="104" spans="5:10" ht="12.75">
      <c r="E104" s="409"/>
      <c r="F104" s="409"/>
      <c r="I104" s="409"/>
      <c r="J104" s="409"/>
    </row>
    <row r="105" spans="5:10" ht="12.75">
      <c r="E105" s="409"/>
      <c r="F105" s="409"/>
      <c r="I105" s="409"/>
      <c r="J105" s="409"/>
    </row>
    <row r="106" spans="5:10" ht="12.75">
      <c r="E106" s="409"/>
      <c r="F106" s="409"/>
      <c r="I106" s="409"/>
      <c r="J106" s="409"/>
    </row>
    <row r="107" spans="5:10" ht="12.75">
      <c r="E107" s="409"/>
      <c r="F107" s="409"/>
      <c r="I107" s="409"/>
      <c r="J107" s="409"/>
    </row>
    <row r="108" spans="5:10" ht="12.75">
      <c r="E108" s="409"/>
      <c r="F108" s="409"/>
      <c r="I108" s="409"/>
      <c r="J108" s="409"/>
    </row>
    <row r="109" spans="5:10" ht="12.75">
      <c r="E109" s="409"/>
      <c r="F109" s="409"/>
      <c r="I109" s="409"/>
      <c r="J109" s="409"/>
    </row>
    <row r="110" spans="5:10" ht="12.75">
      <c r="E110" s="409"/>
      <c r="F110" s="409"/>
      <c r="I110" s="409"/>
      <c r="J110" s="409"/>
    </row>
    <row r="111" spans="5:10" ht="12.75">
      <c r="E111" s="409"/>
      <c r="F111" s="409"/>
      <c r="I111" s="409"/>
      <c r="J111" s="409"/>
    </row>
    <row r="112" spans="5:10" ht="12.75">
      <c r="E112" s="409"/>
      <c r="F112" s="409"/>
      <c r="I112" s="409"/>
      <c r="J112" s="409"/>
    </row>
    <row r="113" spans="5:10" ht="12.75">
      <c r="E113" s="409"/>
      <c r="F113" s="409"/>
      <c r="I113" s="409"/>
      <c r="J113" s="409"/>
    </row>
    <row r="114" spans="5:10" ht="12.75">
      <c r="E114" s="409"/>
      <c r="F114" s="409"/>
      <c r="I114" s="409"/>
      <c r="J114" s="409"/>
    </row>
    <row r="115" spans="5:10" ht="12.75">
      <c r="E115" s="409"/>
      <c r="F115" s="409"/>
      <c r="I115" s="409"/>
      <c r="J115" s="409"/>
    </row>
    <row r="116" spans="5:10" ht="12.75">
      <c r="E116" s="409"/>
      <c r="F116" s="409"/>
      <c r="I116" s="409"/>
      <c r="J116" s="409"/>
    </row>
    <row r="117" spans="5:10" ht="12.75">
      <c r="E117" s="409"/>
      <c r="F117" s="409"/>
      <c r="I117" s="409"/>
      <c r="J117" s="409"/>
    </row>
    <row r="118" spans="5:10" ht="12.75">
      <c r="E118" s="409"/>
      <c r="F118" s="409"/>
      <c r="I118" s="409"/>
      <c r="J118" s="409"/>
    </row>
    <row r="119" spans="5:10" ht="12.75">
      <c r="E119" s="409"/>
      <c r="F119" s="409"/>
      <c r="I119" s="409"/>
      <c r="J119" s="409"/>
    </row>
    <row r="120" spans="5:10" ht="12.75">
      <c r="E120" s="409"/>
      <c r="F120" s="409"/>
      <c r="I120" s="409"/>
      <c r="J120" s="409"/>
    </row>
    <row r="121" spans="5:10" ht="12.75">
      <c r="E121" s="409"/>
      <c r="F121" s="409"/>
      <c r="I121" s="409"/>
      <c r="J121" s="409"/>
    </row>
    <row r="122" spans="5:10" ht="12.75">
      <c r="E122" s="409"/>
      <c r="F122" s="409"/>
      <c r="I122" s="409"/>
      <c r="J122" s="409"/>
    </row>
    <row r="123" spans="5:10" ht="12.75">
      <c r="E123" s="409"/>
      <c r="F123" s="409"/>
      <c r="I123" s="409"/>
      <c r="J123" s="409"/>
    </row>
    <row r="124" spans="5:10" ht="12.75">
      <c r="E124" s="409"/>
      <c r="F124" s="409"/>
      <c r="I124" s="409"/>
      <c r="J124" s="409"/>
    </row>
    <row r="125" spans="5:10" ht="12.75">
      <c r="E125" s="409"/>
      <c r="F125" s="409"/>
      <c r="I125" s="409"/>
      <c r="J125" s="409"/>
    </row>
    <row r="126" spans="5:10" ht="12.75">
      <c r="E126" s="409"/>
      <c r="F126" s="409"/>
      <c r="I126" s="409"/>
      <c r="J126" s="409"/>
    </row>
    <row r="127" spans="5:10" ht="12.75">
      <c r="E127" s="409"/>
      <c r="F127" s="409"/>
      <c r="I127" s="409"/>
      <c r="J127" s="409"/>
    </row>
    <row r="128" spans="5:10" ht="12.75">
      <c r="E128" s="409"/>
      <c r="F128" s="409"/>
      <c r="I128" s="409"/>
      <c r="J128" s="409"/>
    </row>
    <row r="129" spans="5:10" ht="12.75">
      <c r="E129" s="409"/>
      <c r="F129" s="409"/>
      <c r="I129" s="409"/>
      <c r="J129" s="409"/>
    </row>
    <row r="130" spans="5:10" ht="12.75">
      <c r="E130" s="409"/>
      <c r="F130" s="409"/>
      <c r="I130" s="409"/>
      <c r="J130" s="409"/>
    </row>
    <row r="131" spans="5:10" ht="12.75">
      <c r="E131" s="409"/>
      <c r="F131" s="409"/>
      <c r="I131" s="409"/>
      <c r="J131" s="409"/>
    </row>
    <row r="132" spans="5:10" ht="12.75">
      <c r="E132" s="409"/>
      <c r="F132" s="409"/>
      <c r="I132" s="409"/>
      <c r="J132" s="409"/>
    </row>
    <row r="133" spans="5:10" ht="12.75">
      <c r="E133" s="409"/>
      <c r="F133" s="409"/>
      <c r="I133" s="409"/>
      <c r="J133" s="409"/>
    </row>
    <row r="134" spans="5:10" ht="12.75">
      <c r="E134" s="409"/>
      <c r="F134" s="409"/>
      <c r="I134" s="409"/>
      <c r="J134" s="409"/>
    </row>
    <row r="135" spans="5:10" ht="12.75">
      <c r="E135" s="409"/>
      <c r="F135" s="409"/>
      <c r="I135" s="409"/>
      <c r="J135" s="409"/>
    </row>
    <row r="136" spans="5:10" ht="12.75">
      <c r="E136" s="409"/>
      <c r="F136" s="409"/>
      <c r="I136" s="409"/>
      <c r="J136" s="409"/>
    </row>
    <row r="137" spans="5:10" ht="12.75">
      <c r="E137" s="409"/>
      <c r="F137" s="409"/>
      <c r="I137" s="409"/>
      <c r="J137" s="409"/>
    </row>
    <row r="138" spans="5:10" ht="12.75">
      <c r="E138" s="409"/>
      <c r="F138" s="409"/>
      <c r="I138" s="409"/>
      <c r="J138" s="409"/>
    </row>
    <row r="139" spans="5:10" ht="12.75">
      <c r="E139" s="409"/>
      <c r="F139" s="409"/>
      <c r="I139" s="409"/>
      <c r="J139" s="409"/>
    </row>
    <row r="140" spans="5:10" ht="12.75">
      <c r="E140" s="409"/>
      <c r="F140" s="409"/>
      <c r="I140" s="409"/>
      <c r="J140" s="409"/>
    </row>
    <row r="141" spans="5:10" ht="12.75">
      <c r="E141" s="409"/>
      <c r="F141" s="409"/>
      <c r="I141" s="409"/>
      <c r="J141" s="409"/>
    </row>
    <row r="142" spans="5:10" ht="12.75">
      <c r="E142" s="409"/>
      <c r="F142" s="409"/>
      <c r="I142" s="409"/>
      <c r="J142" s="409"/>
    </row>
    <row r="143" spans="5:10" ht="12.75">
      <c r="E143" s="409"/>
      <c r="F143" s="409"/>
      <c r="I143" s="409"/>
      <c r="J143" s="409"/>
    </row>
    <row r="144" spans="5:10" ht="12.75">
      <c r="E144" s="409"/>
      <c r="F144" s="409"/>
      <c r="I144" s="409"/>
      <c r="J144" s="409"/>
    </row>
    <row r="145" spans="5:10" ht="12.75">
      <c r="E145" s="409"/>
      <c r="F145" s="409"/>
      <c r="I145" s="409"/>
      <c r="J145" s="409"/>
    </row>
    <row r="146" spans="5:10" ht="12.75">
      <c r="E146" s="409"/>
      <c r="F146" s="409"/>
      <c r="I146" s="409"/>
      <c r="J146" s="409"/>
    </row>
    <row r="147" spans="5:10" ht="12.75">
      <c r="E147" s="409"/>
      <c r="F147" s="409"/>
      <c r="I147" s="409"/>
      <c r="J147" s="409"/>
    </row>
    <row r="148" spans="5:10" ht="12.75">
      <c r="E148" s="409"/>
      <c r="F148" s="409"/>
      <c r="I148" s="409"/>
      <c r="J148" s="409"/>
    </row>
    <row r="149" spans="5:10" ht="12.75">
      <c r="E149" s="409"/>
      <c r="F149" s="409"/>
      <c r="I149" s="409"/>
      <c r="J149" s="409"/>
    </row>
    <row r="150" spans="5:10" ht="12.75">
      <c r="E150" s="409"/>
      <c r="F150" s="409"/>
      <c r="I150" s="409"/>
      <c r="J150" s="409"/>
    </row>
    <row r="151" spans="5:10" ht="12.75">
      <c r="E151" s="409"/>
      <c r="F151" s="409"/>
      <c r="I151" s="409"/>
      <c r="J151" s="409"/>
    </row>
    <row r="152" spans="5:10" ht="12.75">
      <c r="E152" s="409"/>
      <c r="F152" s="409"/>
      <c r="I152" s="409"/>
      <c r="J152" s="409"/>
    </row>
    <row r="153" spans="5:10" ht="12.75">
      <c r="E153" s="409"/>
      <c r="F153" s="409"/>
      <c r="I153" s="409"/>
      <c r="J153" s="409"/>
    </row>
    <row r="154" spans="5:10" ht="12.75">
      <c r="E154" s="409"/>
      <c r="F154" s="409"/>
      <c r="I154" s="409"/>
      <c r="J154" s="409"/>
    </row>
    <row r="155" spans="5:10" ht="12.75">
      <c r="E155" s="409"/>
      <c r="F155" s="409"/>
      <c r="I155" s="409"/>
      <c r="J155" s="409"/>
    </row>
    <row r="156" spans="5:10" ht="12.75">
      <c r="E156" s="409"/>
      <c r="F156" s="409"/>
      <c r="I156" s="409"/>
      <c r="J156" s="409"/>
    </row>
    <row r="157" spans="5:10" ht="12.75">
      <c r="E157" s="409"/>
      <c r="F157" s="409"/>
      <c r="I157" s="409"/>
      <c r="J157" s="409"/>
    </row>
    <row r="158" spans="5:10" ht="12.75">
      <c r="E158" s="409"/>
      <c r="F158" s="409"/>
      <c r="I158" s="409"/>
      <c r="J158" s="409"/>
    </row>
    <row r="159" spans="5:10" ht="12.75">
      <c r="E159" s="409"/>
      <c r="F159" s="409"/>
      <c r="I159" s="409"/>
      <c r="J159" s="409"/>
    </row>
    <row r="160" spans="5:10" ht="12.75">
      <c r="E160" s="409"/>
      <c r="F160" s="409"/>
      <c r="I160" s="409"/>
      <c r="J160" s="409"/>
    </row>
    <row r="161" spans="5:10" ht="12.75">
      <c r="E161" s="409"/>
      <c r="F161" s="409"/>
      <c r="I161" s="409"/>
      <c r="J161" s="409"/>
    </row>
    <row r="162" spans="5:10" ht="12.75">
      <c r="E162" s="409"/>
      <c r="F162" s="409"/>
      <c r="I162" s="409"/>
      <c r="J162" s="409"/>
    </row>
    <row r="163" spans="5:10" ht="12.75">
      <c r="E163" s="409"/>
      <c r="F163" s="409"/>
      <c r="I163" s="409"/>
      <c r="J163" s="409"/>
    </row>
    <row r="164" spans="5:10" ht="12.75">
      <c r="E164" s="409"/>
      <c r="F164" s="409"/>
      <c r="I164" s="409"/>
      <c r="J164" s="409"/>
    </row>
    <row r="165" spans="5:10" ht="12.75">
      <c r="E165" s="409"/>
      <c r="F165" s="409"/>
      <c r="I165" s="409"/>
      <c r="J165" s="409"/>
    </row>
    <row r="166" spans="5:10" ht="12.75">
      <c r="E166" s="409"/>
      <c r="F166" s="409"/>
      <c r="I166" s="409"/>
      <c r="J166" s="409"/>
    </row>
    <row r="167" spans="5:10" ht="12.75">
      <c r="E167" s="409"/>
      <c r="F167" s="409"/>
      <c r="I167" s="409"/>
      <c r="J167" s="409"/>
    </row>
    <row r="168" spans="5:10" ht="12.75">
      <c r="E168" s="409"/>
      <c r="F168" s="409"/>
      <c r="I168" s="409"/>
      <c r="J168" s="409"/>
    </row>
    <row r="169" spans="5:10" ht="12.75">
      <c r="E169" s="409"/>
      <c r="F169" s="409"/>
      <c r="I169" s="409"/>
      <c r="J169" s="409"/>
    </row>
    <row r="170" spans="5:10" ht="12.75">
      <c r="E170" s="409"/>
      <c r="F170" s="409"/>
      <c r="I170" s="409"/>
      <c r="J170" s="409"/>
    </row>
    <row r="171" spans="5:10" ht="12.75">
      <c r="E171" s="409"/>
      <c r="F171" s="409"/>
      <c r="I171" s="409"/>
      <c r="J171" s="409"/>
    </row>
    <row r="172" spans="5:10" ht="12.75">
      <c r="E172" s="409"/>
      <c r="F172" s="409"/>
      <c r="I172" s="409"/>
      <c r="J172" s="409"/>
    </row>
    <row r="173" spans="5:10" ht="12.75">
      <c r="E173" s="409"/>
      <c r="F173" s="409"/>
      <c r="I173" s="409"/>
      <c r="J173" s="409"/>
    </row>
    <row r="174" spans="5:10" ht="12.75">
      <c r="E174" s="409"/>
      <c r="F174" s="409"/>
      <c r="I174" s="409"/>
      <c r="J174" s="409"/>
    </row>
    <row r="175" spans="5:10" ht="12.75">
      <c r="E175" s="409"/>
      <c r="F175" s="409"/>
      <c r="I175" s="409"/>
      <c r="J175" s="409"/>
    </row>
    <row r="176" spans="5:10" ht="12.75">
      <c r="E176" s="409"/>
      <c r="F176" s="409"/>
      <c r="I176" s="409"/>
      <c r="J176" s="409"/>
    </row>
    <row r="177" spans="5:10" ht="12.75">
      <c r="E177" s="409"/>
      <c r="F177" s="409"/>
      <c r="I177" s="409"/>
      <c r="J177" s="409"/>
    </row>
    <row r="178" spans="5:10" ht="12.75">
      <c r="E178" s="409"/>
      <c r="F178" s="409"/>
      <c r="I178" s="409"/>
      <c r="J178" s="409"/>
    </row>
    <row r="179" spans="5:10" ht="12.75">
      <c r="E179" s="409"/>
      <c r="F179" s="409"/>
      <c r="I179" s="409"/>
      <c r="J179" s="409"/>
    </row>
    <row r="180" spans="5:10" ht="12.75">
      <c r="E180" s="409"/>
      <c r="F180" s="409"/>
      <c r="I180" s="409"/>
      <c r="J180" s="409"/>
    </row>
    <row r="181" spans="5:10" ht="12.75">
      <c r="E181" s="409"/>
      <c r="F181" s="409"/>
      <c r="I181" s="409"/>
      <c r="J181" s="409"/>
    </row>
    <row r="182" spans="5:10" ht="12.75">
      <c r="E182" s="409"/>
      <c r="F182" s="409"/>
      <c r="I182" s="409"/>
      <c r="J182" s="409"/>
    </row>
    <row r="183" spans="5:10" ht="12.75">
      <c r="E183" s="409"/>
      <c r="F183" s="409"/>
      <c r="I183" s="409"/>
      <c r="J183" s="409"/>
    </row>
    <row r="184" spans="5:10" ht="12.75">
      <c r="E184" s="409"/>
      <c r="F184" s="409"/>
      <c r="I184" s="409"/>
      <c r="J184" s="409"/>
    </row>
    <row r="185" spans="5:10" ht="12.75">
      <c r="E185" s="409"/>
      <c r="F185" s="409"/>
      <c r="I185" s="409"/>
      <c r="J185" s="409"/>
    </row>
    <row r="186" spans="5:10" ht="12.75">
      <c r="E186" s="409"/>
      <c r="F186" s="409"/>
      <c r="I186" s="409"/>
      <c r="J186" s="409"/>
    </row>
    <row r="187" spans="5:10" ht="12.75">
      <c r="E187" s="409"/>
      <c r="F187" s="409"/>
      <c r="I187" s="409"/>
      <c r="J187" s="409"/>
    </row>
    <row r="188" spans="5:10" ht="12.75">
      <c r="E188" s="409"/>
      <c r="F188" s="409"/>
      <c r="I188" s="409"/>
      <c r="J188" s="409"/>
    </row>
    <row r="189" spans="5:10" ht="12.75">
      <c r="E189" s="409"/>
      <c r="F189" s="409"/>
      <c r="I189" s="409"/>
      <c r="J189" s="409"/>
    </row>
    <row r="190" spans="5:10" ht="12.75">
      <c r="E190" s="409"/>
      <c r="F190" s="409"/>
      <c r="I190" s="409"/>
      <c r="J190" s="409"/>
    </row>
    <row r="191" spans="5:10" ht="12.75">
      <c r="E191" s="409"/>
      <c r="F191" s="409"/>
      <c r="I191" s="409"/>
      <c r="J191" s="409"/>
    </row>
    <row r="192" spans="5:10" ht="12.75">
      <c r="E192" s="409"/>
      <c r="F192" s="409"/>
      <c r="I192" s="409"/>
      <c r="J192" s="409"/>
    </row>
    <row r="193" spans="5:10" ht="12.75">
      <c r="E193" s="409"/>
      <c r="F193" s="409"/>
      <c r="I193" s="409"/>
      <c r="J193" s="409"/>
    </row>
    <row r="194" spans="5:10" ht="12.75">
      <c r="E194" s="409"/>
      <c r="F194" s="409"/>
      <c r="I194" s="409"/>
      <c r="J194" s="409"/>
    </row>
    <row r="195" spans="5:10" ht="12.75">
      <c r="E195" s="409"/>
      <c r="F195" s="409"/>
      <c r="I195" s="409"/>
      <c r="J195" s="409"/>
    </row>
    <row r="196" spans="5:10" ht="12.75">
      <c r="E196" s="409"/>
      <c r="F196" s="409"/>
      <c r="I196" s="409"/>
      <c r="J196" s="409"/>
    </row>
    <row r="197" spans="5:10" ht="12.75">
      <c r="E197" s="409"/>
      <c r="F197" s="409"/>
      <c r="I197" s="409"/>
      <c r="J197" s="409"/>
    </row>
    <row r="198" spans="5:10" ht="12.75">
      <c r="E198" s="409"/>
      <c r="F198" s="409"/>
      <c r="I198" s="409"/>
      <c r="J198" s="409"/>
    </row>
    <row r="199" spans="5:10" ht="12.75">
      <c r="E199" s="409"/>
      <c r="F199" s="409"/>
      <c r="I199" s="409"/>
      <c r="J199" s="409"/>
    </row>
    <row r="200" spans="5:10" ht="12.75">
      <c r="E200" s="409"/>
      <c r="F200" s="409"/>
      <c r="I200" s="409"/>
      <c r="J200" s="409"/>
    </row>
    <row r="201" spans="5:10" ht="12.75">
      <c r="E201" s="409"/>
      <c r="F201" s="409"/>
      <c r="I201" s="409"/>
      <c r="J201" s="409"/>
    </row>
    <row r="202" spans="5:10" ht="12.75">
      <c r="E202" s="409"/>
      <c r="F202" s="409"/>
      <c r="I202" s="409"/>
      <c r="J202" s="409"/>
    </row>
    <row r="203" spans="5:10" ht="12.75">
      <c r="E203" s="409"/>
      <c r="F203" s="409"/>
      <c r="I203" s="409"/>
      <c r="J203" s="409"/>
    </row>
    <row r="204" spans="5:10" ht="12.75">
      <c r="E204" s="409"/>
      <c r="F204" s="409"/>
      <c r="I204" s="409"/>
      <c r="J204" s="409"/>
    </row>
    <row r="205" spans="5:10" ht="12.75">
      <c r="E205" s="409"/>
      <c r="F205" s="409"/>
      <c r="I205" s="409"/>
      <c r="J205" s="409"/>
    </row>
    <row r="206" spans="5:10" ht="12.75">
      <c r="E206" s="409"/>
      <c r="F206" s="409"/>
      <c r="I206" s="409"/>
      <c r="J206" s="409"/>
    </row>
    <row r="207" spans="5:10" ht="12.75">
      <c r="E207" s="409"/>
      <c r="F207" s="409"/>
      <c r="I207" s="409"/>
      <c r="J207" s="409"/>
    </row>
    <row r="208" spans="5:10" ht="12.75">
      <c r="E208" s="409"/>
      <c r="F208" s="409"/>
      <c r="I208" s="409"/>
      <c r="J208" s="409"/>
    </row>
    <row r="209" spans="5:10" ht="12.75">
      <c r="E209" s="409"/>
      <c r="F209" s="409"/>
      <c r="I209" s="409"/>
      <c r="J209" s="409"/>
    </row>
    <row r="210" spans="5:10" ht="12.75">
      <c r="E210" s="409"/>
      <c r="F210" s="409"/>
      <c r="I210" s="409"/>
      <c r="J210" s="409"/>
    </row>
    <row r="211" spans="5:10" ht="12.75">
      <c r="E211" s="409"/>
      <c r="F211" s="409"/>
      <c r="I211" s="409"/>
      <c r="J211" s="409"/>
    </row>
    <row r="212" spans="5:10" ht="12.75">
      <c r="E212" s="409"/>
      <c r="F212" s="409"/>
      <c r="I212" s="409"/>
      <c r="J212" s="409"/>
    </row>
    <row r="213" spans="5:10" ht="12.75">
      <c r="E213" s="409"/>
      <c r="F213" s="409"/>
      <c r="I213" s="409"/>
      <c r="J213" s="409"/>
    </row>
    <row r="214" spans="5:10" ht="12.75">
      <c r="E214" s="409"/>
      <c r="F214" s="409"/>
      <c r="I214" s="409"/>
      <c r="J214" s="409"/>
    </row>
    <row r="215" spans="5:10" ht="12.75">
      <c r="E215" s="409"/>
      <c r="F215" s="409"/>
      <c r="I215" s="409"/>
      <c r="J215" s="409"/>
    </row>
    <row r="216" spans="5:10" ht="12.75">
      <c r="E216" s="409"/>
      <c r="F216" s="409"/>
      <c r="I216" s="409"/>
      <c r="J216" s="409"/>
    </row>
    <row r="217" spans="5:10" ht="12.75">
      <c r="E217" s="409"/>
      <c r="F217" s="409"/>
      <c r="I217" s="409"/>
      <c r="J217" s="409"/>
    </row>
    <row r="218" spans="5:10" ht="12.75">
      <c r="E218" s="409"/>
      <c r="F218" s="409"/>
      <c r="I218" s="409"/>
      <c r="J218" s="409"/>
    </row>
    <row r="219" spans="5:10" ht="12.75">
      <c r="E219" s="409"/>
      <c r="F219" s="409"/>
      <c r="I219" s="409"/>
      <c r="J219" s="409"/>
    </row>
    <row r="220" spans="5:10" ht="12.75">
      <c r="E220" s="409"/>
      <c r="F220" s="409"/>
      <c r="I220" s="409"/>
      <c r="J220" s="409"/>
    </row>
    <row r="221" spans="5:10" ht="12.75">
      <c r="E221" s="409"/>
      <c r="F221" s="409"/>
      <c r="I221" s="409"/>
      <c r="J221" s="409"/>
    </row>
    <row r="222" spans="5:10" ht="12.75">
      <c r="E222" s="409"/>
      <c r="F222" s="409"/>
      <c r="I222" s="409"/>
      <c r="J222" s="409"/>
    </row>
    <row r="223" spans="5:10" ht="12.75">
      <c r="E223" s="409"/>
      <c r="F223" s="409"/>
      <c r="I223" s="409"/>
      <c r="J223" s="409"/>
    </row>
    <row r="224" spans="5:10" ht="12.75">
      <c r="E224" s="409"/>
      <c r="F224" s="409"/>
      <c r="I224" s="409"/>
      <c r="J224" s="409"/>
    </row>
    <row r="225" spans="5:10" ht="12.75">
      <c r="E225" s="409"/>
      <c r="F225" s="409"/>
      <c r="I225" s="409"/>
      <c r="J225" s="409"/>
    </row>
    <row r="226" spans="5:10" ht="12.75">
      <c r="E226" s="409"/>
      <c r="F226" s="409"/>
      <c r="I226" s="409"/>
      <c r="J226" s="409"/>
    </row>
    <row r="227" spans="5:10" ht="12.75">
      <c r="E227" s="409"/>
      <c r="F227" s="409"/>
      <c r="I227" s="409"/>
      <c r="J227" s="409"/>
    </row>
    <row r="228" spans="5:10" ht="12.75">
      <c r="E228" s="409"/>
      <c r="F228" s="409"/>
      <c r="I228" s="409"/>
      <c r="J228" s="409"/>
    </row>
    <row r="229" spans="5:10" ht="12.75">
      <c r="E229" s="409"/>
      <c r="F229" s="409"/>
      <c r="I229" s="409"/>
      <c r="J229" s="409"/>
    </row>
    <row r="230" spans="5:10" ht="12.75">
      <c r="E230" s="409"/>
      <c r="F230" s="409"/>
      <c r="I230" s="409"/>
      <c r="J230" s="409"/>
    </row>
    <row r="231" spans="5:10" ht="12.75">
      <c r="E231" s="409"/>
      <c r="F231" s="409"/>
      <c r="I231" s="409"/>
      <c r="J231" s="409"/>
    </row>
    <row r="232" spans="5:10" ht="12.75">
      <c r="E232" s="409"/>
      <c r="F232" s="409"/>
      <c r="I232" s="409"/>
      <c r="J232" s="409"/>
    </row>
    <row r="233" spans="5:10" ht="12.75">
      <c r="E233" s="409"/>
      <c r="F233" s="409"/>
      <c r="I233" s="409"/>
      <c r="J233" s="409"/>
    </row>
    <row r="234" spans="5:10" ht="12.75">
      <c r="E234" s="409"/>
      <c r="F234" s="409"/>
      <c r="I234" s="409"/>
      <c r="J234" s="409"/>
    </row>
    <row r="235" spans="5:10" ht="12.75">
      <c r="E235" s="409"/>
      <c r="F235" s="409"/>
      <c r="I235" s="409"/>
      <c r="J235" s="409"/>
    </row>
    <row r="236" spans="5:10" ht="12.75">
      <c r="E236" s="409"/>
      <c r="F236" s="409"/>
      <c r="I236" s="409"/>
      <c r="J236" s="409"/>
    </row>
    <row r="237" spans="5:10" ht="12.75">
      <c r="E237" s="409"/>
      <c r="F237" s="409"/>
      <c r="I237" s="409"/>
      <c r="J237" s="409"/>
    </row>
    <row r="238" spans="5:10" ht="12.75">
      <c r="E238" s="409"/>
      <c r="F238" s="409"/>
      <c r="I238" s="409"/>
      <c r="J238" s="409"/>
    </row>
    <row r="239" spans="5:10" ht="12.75">
      <c r="E239" s="409"/>
      <c r="F239" s="409"/>
      <c r="I239" s="409"/>
      <c r="J239" s="409"/>
    </row>
    <row r="240" spans="5:10" ht="12.75">
      <c r="E240" s="409"/>
      <c r="F240" s="409"/>
      <c r="I240" s="409"/>
      <c r="J240" s="409"/>
    </row>
    <row r="241" spans="5:10" ht="12.75">
      <c r="E241" s="409"/>
      <c r="F241" s="409"/>
      <c r="I241" s="409"/>
      <c r="J241" s="409"/>
    </row>
    <row r="242" spans="5:10" ht="12.75">
      <c r="E242" s="409"/>
      <c r="F242" s="409"/>
      <c r="I242" s="409"/>
      <c r="J242" s="409"/>
    </row>
    <row r="243" spans="5:10" ht="12.75">
      <c r="E243" s="409"/>
      <c r="F243" s="409"/>
      <c r="I243" s="409"/>
      <c r="J243" s="409"/>
    </row>
    <row r="244" spans="5:10" ht="12.75">
      <c r="E244" s="409"/>
      <c r="F244" s="409"/>
      <c r="I244" s="409"/>
      <c r="J244" s="409"/>
    </row>
    <row r="245" spans="5:10" ht="12.75">
      <c r="E245" s="409"/>
      <c r="F245" s="409"/>
      <c r="I245" s="409"/>
      <c r="J245" s="409"/>
    </row>
    <row r="246" spans="5:10" ht="12.75">
      <c r="E246" s="409"/>
      <c r="F246" s="409"/>
      <c r="I246" s="409"/>
      <c r="J246" s="409"/>
    </row>
    <row r="247" spans="5:10" ht="12.75">
      <c r="E247" s="409"/>
      <c r="F247" s="409"/>
      <c r="I247" s="409"/>
      <c r="J247" s="409"/>
    </row>
    <row r="248" spans="5:10" ht="12.75">
      <c r="E248" s="409"/>
      <c r="F248" s="409"/>
      <c r="I248" s="409"/>
      <c r="J248" s="409"/>
    </row>
    <row r="249" spans="5:10" ht="12.75">
      <c r="E249" s="409"/>
      <c r="F249" s="409"/>
      <c r="I249" s="409"/>
      <c r="J249" s="409"/>
    </row>
    <row r="250" spans="5:10" ht="12.75">
      <c r="E250" s="409"/>
      <c r="F250" s="409"/>
      <c r="I250" s="409"/>
      <c r="J250" s="409"/>
    </row>
    <row r="251" spans="5:10" ht="12.75">
      <c r="E251" s="409"/>
      <c r="F251" s="409"/>
      <c r="I251" s="409"/>
      <c r="J251" s="409"/>
    </row>
    <row r="252" spans="5:10" ht="12.75">
      <c r="E252" s="409"/>
      <c r="F252" s="409"/>
      <c r="I252" s="409"/>
      <c r="J252" s="409"/>
    </row>
    <row r="253" spans="5:10" ht="12.75">
      <c r="E253" s="409"/>
      <c r="F253" s="409"/>
      <c r="I253" s="409"/>
      <c r="J253" s="409"/>
    </row>
    <row r="254" spans="5:10" ht="12.75">
      <c r="E254" s="409"/>
      <c r="F254" s="409"/>
      <c r="I254" s="409"/>
      <c r="J254" s="409"/>
    </row>
    <row r="255" spans="5:10" ht="12.75">
      <c r="E255" s="409"/>
      <c r="F255" s="409"/>
      <c r="I255" s="409"/>
      <c r="J255" s="409"/>
    </row>
    <row r="256" spans="5:10" ht="12.75">
      <c r="E256" s="409"/>
      <c r="F256" s="409"/>
      <c r="I256" s="409"/>
      <c r="J256" s="409"/>
    </row>
    <row r="257" spans="5:10" ht="12.75">
      <c r="E257" s="409"/>
      <c r="F257" s="409"/>
      <c r="I257" s="409"/>
      <c r="J257" s="409"/>
    </row>
    <row r="258" spans="5:10" ht="12.75">
      <c r="E258" s="409"/>
      <c r="F258" s="409"/>
      <c r="I258" s="409"/>
      <c r="J258" s="409"/>
    </row>
    <row r="259" spans="5:10" ht="12.75">
      <c r="E259" s="409"/>
      <c r="F259" s="409"/>
      <c r="I259" s="409"/>
      <c r="J259" s="409"/>
    </row>
    <row r="260" spans="5:10" ht="12.75">
      <c r="E260" s="409"/>
      <c r="F260" s="409"/>
      <c r="I260" s="409"/>
      <c r="J260" s="409"/>
    </row>
    <row r="261" spans="5:10" ht="12.75">
      <c r="E261" s="409"/>
      <c r="F261" s="409"/>
      <c r="I261" s="409"/>
      <c r="J261" s="409"/>
    </row>
    <row r="262" spans="5:10" ht="12.75">
      <c r="E262" s="409"/>
      <c r="F262" s="409"/>
      <c r="I262" s="409"/>
      <c r="J262" s="409"/>
    </row>
    <row r="263" spans="5:10" ht="12.75">
      <c r="E263" s="409"/>
      <c r="F263" s="409"/>
      <c r="I263" s="409"/>
      <c r="J263" s="409"/>
    </row>
    <row r="264" spans="5:10" ht="12.75">
      <c r="E264" s="409"/>
      <c r="F264" s="409"/>
      <c r="I264" s="409"/>
      <c r="J264" s="409"/>
    </row>
    <row r="265" spans="5:10" ht="12.75">
      <c r="E265" s="409"/>
      <c r="F265" s="409"/>
      <c r="I265" s="409"/>
      <c r="J265" s="409"/>
    </row>
    <row r="266" spans="5:10" ht="12.75">
      <c r="E266" s="409"/>
      <c r="F266" s="409"/>
      <c r="I266" s="409"/>
      <c r="J266" s="409"/>
    </row>
    <row r="267" spans="5:10" ht="12.75">
      <c r="E267" s="409"/>
      <c r="F267" s="409"/>
      <c r="I267" s="409"/>
      <c r="J267" s="409"/>
    </row>
    <row r="268" spans="5:10" ht="12.75">
      <c r="E268" s="409"/>
      <c r="F268" s="409"/>
      <c r="I268" s="409"/>
      <c r="J268" s="409"/>
    </row>
    <row r="269" spans="5:10" ht="12.75">
      <c r="E269" s="409"/>
      <c r="F269" s="409"/>
      <c r="I269" s="409"/>
      <c r="J269" s="409"/>
    </row>
    <row r="270" spans="5:10" ht="12.75">
      <c r="E270" s="409"/>
      <c r="F270" s="409"/>
      <c r="I270" s="409"/>
      <c r="J270" s="409"/>
    </row>
    <row r="271" spans="5:10" ht="12.75">
      <c r="E271" s="409"/>
      <c r="F271" s="409"/>
      <c r="I271" s="409"/>
      <c r="J271" s="409"/>
    </row>
    <row r="272" spans="5:10" ht="12.75">
      <c r="E272" s="409"/>
      <c r="F272" s="409"/>
      <c r="I272" s="409"/>
      <c r="J272" s="409"/>
    </row>
    <row r="273" spans="5:10" ht="12.75">
      <c r="E273" s="409"/>
      <c r="F273" s="409"/>
      <c r="I273" s="409"/>
      <c r="J273" s="409"/>
    </row>
    <row r="274" spans="5:10" ht="12.75">
      <c r="E274" s="409"/>
      <c r="F274" s="409"/>
      <c r="I274" s="409"/>
      <c r="J274" s="409"/>
    </row>
    <row r="275" spans="5:10" ht="12.75">
      <c r="E275" s="409"/>
      <c r="F275" s="409"/>
      <c r="I275" s="409"/>
      <c r="J275" s="409"/>
    </row>
    <row r="276" spans="5:10" ht="12.75">
      <c r="E276" s="409"/>
      <c r="F276" s="409"/>
      <c r="I276" s="409"/>
      <c r="J276" s="409"/>
    </row>
    <row r="277" spans="5:10" ht="12.75">
      <c r="E277" s="409"/>
      <c r="F277" s="409"/>
      <c r="I277" s="409"/>
      <c r="J277" s="409"/>
    </row>
    <row r="278" spans="5:10" ht="12.75">
      <c r="E278" s="409"/>
      <c r="F278" s="409"/>
      <c r="I278" s="409"/>
      <c r="J278" s="409"/>
    </row>
    <row r="279" spans="5:10" ht="12.75">
      <c r="E279" s="409"/>
      <c r="F279" s="409"/>
      <c r="I279" s="409"/>
      <c r="J279" s="409"/>
    </row>
    <row r="280" spans="5:10" ht="12.75">
      <c r="E280" s="409"/>
      <c r="F280" s="409"/>
      <c r="I280" s="409"/>
      <c r="J280" s="409"/>
    </row>
    <row r="281" spans="5:10" ht="12.75">
      <c r="E281" s="409"/>
      <c r="F281" s="409"/>
      <c r="I281" s="409"/>
      <c r="J281" s="409"/>
    </row>
    <row r="282" spans="5:10" ht="12.75">
      <c r="E282" s="409"/>
      <c r="F282" s="409"/>
      <c r="I282" s="409"/>
      <c r="J282" s="409"/>
    </row>
    <row r="283" spans="5:10" ht="12.75">
      <c r="E283" s="409"/>
      <c r="F283" s="409"/>
      <c r="I283" s="409"/>
      <c r="J283" s="409"/>
    </row>
    <row r="284" spans="5:10" ht="12.75">
      <c r="E284" s="409"/>
      <c r="F284" s="409"/>
      <c r="I284" s="409"/>
      <c r="J284" s="409"/>
    </row>
    <row r="285" spans="5:10" ht="12.75">
      <c r="E285" s="409"/>
      <c r="F285" s="409"/>
      <c r="I285" s="409"/>
      <c r="J285" s="409"/>
    </row>
    <row r="286" spans="5:10" ht="12.75">
      <c r="E286" s="409"/>
      <c r="F286" s="409"/>
      <c r="I286" s="409"/>
      <c r="J286" s="409"/>
    </row>
    <row r="287" spans="5:10" ht="12.75">
      <c r="E287" s="409"/>
      <c r="F287" s="409"/>
      <c r="I287" s="409"/>
      <c r="J287" s="409"/>
    </row>
    <row r="288" spans="5:10" ht="12.75">
      <c r="E288" s="409"/>
      <c r="F288" s="409"/>
      <c r="I288" s="409"/>
      <c r="J288" s="409"/>
    </row>
    <row r="289" spans="5:10" ht="12.75">
      <c r="E289" s="409"/>
      <c r="F289" s="409"/>
      <c r="I289" s="409"/>
      <c r="J289" s="409"/>
    </row>
    <row r="290" spans="9:10" ht="12.75">
      <c r="I290" s="409"/>
      <c r="J290" s="409"/>
    </row>
    <row r="291" spans="9:10" ht="12.75">
      <c r="I291" s="409"/>
      <c r="J291" s="409"/>
    </row>
    <row r="292" spans="9:10" ht="12.75">
      <c r="I292" s="409"/>
      <c r="J292" s="409"/>
    </row>
    <row r="293" spans="9:10" ht="12.75">
      <c r="I293" s="409"/>
      <c r="J293" s="409"/>
    </row>
    <row r="294" spans="9:10" ht="12.75">
      <c r="I294" s="409"/>
      <c r="J294" s="409"/>
    </row>
    <row r="295" spans="9:10" ht="12.75">
      <c r="I295" s="409"/>
      <c r="J295" s="409"/>
    </row>
    <row r="296" spans="9:10" ht="12.75">
      <c r="I296" s="409"/>
      <c r="J296" s="409"/>
    </row>
    <row r="297" spans="9:10" ht="12.75">
      <c r="I297" s="409"/>
      <c r="J297" s="409"/>
    </row>
    <row r="298" spans="9:10" ht="12.75">
      <c r="I298" s="409"/>
      <c r="J298" s="409"/>
    </row>
    <row r="299" spans="9:10" ht="12.75">
      <c r="I299" s="409"/>
      <c r="J299" s="409"/>
    </row>
  </sheetData>
  <sheetProtection/>
  <mergeCells count="19">
    <mergeCell ref="A1:J1"/>
    <mergeCell ref="B2:B3"/>
    <mergeCell ref="C2:D2"/>
    <mergeCell ref="E2:F2"/>
    <mergeCell ref="G2:H2"/>
    <mergeCell ref="I2:J2"/>
    <mergeCell ref="A4:J4"/>
    <mergeCell ref="B5:J5"/>
    <mergeCell ref="B9:J9"/>
    <mergeCell ref="B16:J16"/>
    <mergeCell ref="A2:A3"/>
    <mergeCell ref="A39:B39"/>
    <mergeCell ref="A43:I43"/>
    <mergeCell ref="B23:J23"/>
    <mergeCell ref="A27:B27"/>
    <mergeCell ref="A28:J28"/>
    <mergeCell ref="B29:J29"/>
    <mergeCell ref="B33:J33"/>
    <mergeCell ref="B37:J37"/>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73.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N19" sqref="N19"/>
    </sheetView>
  </sheetViews>
  <sheetFormatPr defaultColWidth="9.140625" defaultRowHeight="12.75"/>
  <cols>
    <col min="1" max="1" width="7.140625" style="409" bestFit="1" customWidth="1"/>
    <col min="2" max="2" width="18.7109375" style="409" customWidth="1"/>
    <col min="3" max="3" width="11.140625" style="409" bestFit="1" customWidth="1"/>
    <col min="4" max="5" width="12.8515625" style="409" customWidth="1"/>
    <col min="6" max="6" width="9.8515625" style="409" customWidth="1"/>
    <col min="7" max="7" width="8.8515625" style="409" bestFit="1" customWidth="1"/>
    <col min="8" max="8" width="9.421875" style="409" bestFit="1" customWidth="1"/>
    <col min="9" max="9" width="10.7109375" style="409" customWidth="1"/>
    <col min="10" max="10" width="9.421875" style="409" bestFit="1" customWidth="1"/>
    <col min="11" max="16384" width="9.140625" style="409" customWidth="1"/>
  </cols>
  <sheetData>
    <row r="1" spans="1:10" ht="15" customHeight="1">
      <c r="A1" s="720" t="s">
        <v>1114</v>
      </c>
      <c r="B1" s="720"/>
      <c r="C1" s="720"/>
      <c r="D1" s="720"/>
      <c r="E1" s="720"/>
      <c r="F1" s="720"/>
      <c r="G1" s="720"/>
      <c r="H1" s="720"/>
      <c r="I1" s="720"/>
      <c r="J1" s="720"/>
    </row>
    <row r="2" spans="1:10" ht="15" customHeight="1">
      <c r="A2" s="661" t="s">
        <v>1018</v>
      </c>
      <c r="B2" s="721" t="s">
        <v>1053</v>
      </c>
      <c r="C2" s="714" t="s">
        <v>29</v>
      </c>
      <c r="D2" s="715"/>
      <c r="E2" s="714">
        <v>43541</v>
      </c>
      <c r="F2" s="715"/>
      <c r="G2" s="714">
        <v>43879</v>
      </c>
      <c r="H2" s="715"/>
      <c r="I2" s="714">
        <v>43908</v>
      </c>
      <c r="J2" s="715"/>
    </row>
    <row r="3" spans="1:10" ht="38.25">
      <c r="A3" s="661"/>
      <c r="B3" s="722"/>
      <c r="C3" s="368" t="s">
        <v>1002</v>
      </c>
      <c r="D3" s="280" t="s">
        <v>983</v>
      </c>
      <c r="E3" s="368" t="s">
        <v>1002</v>
      </c>
      <c r="F3" s="280" t="s">
        <v>983</v>
      </c>
      <c r="G3" s="368" t="s">
        <v>1002</v>
      </c>
      <c r="H3" s="368" t="s">
        <v>1054</v>
      </c>
      <c r="I3" s="368" t="s">
        <v>685</v>
      </c>
      <c r="J3" s="280" t="s">
        <v>983</v>
      </c>
    </row>
    <row r="4" spans="1:10" ht="15" customHeight="1">
      <c r="A4" s="716" t="s">
        <v>669</v>
      </c>
      <c r="B4" s="717"/>
      <c r="C4" s="717"/>
      <c r="D4" s="717"/>
      <c r="E4" s="717"/>
      <c r="F4" s="717"/>
      <c r="G4" s="717"/>
      <c r="H4" s="717"/>
      <c r="I4" s="717"/>
      <c r="J4" s="718"/>
    </row>
    <row r="5" spans="1:10" ht="12.75">
      <c r="A5" s="414">
        <v>1</v>
      </c>
      <c r="B5" s="372" t="s">
        <v>1055</v>
      </c>
      <c r="C5" s="374">
        <v>102.46</v>
      </c>
      <c r="D5" s="374">
        <v>185.62521999999996</v>
      </c>
      <c r="E5" s="374">
        <v>4.450000000000001</v>
      </c>
      <c r="F5" s="374">
        <v>7.535235000000001</v>
      </c>
      <c r="G5" s="374">
        <v>4.550000000000001</v>
      </c>
      <c r="H5" s="374">
        <v>7.667599999999999</v>
      </c>
      <c r="I5" s="374" t="s">
        <v>359</v>
      </c>
      <c r="J5" s="374" t="s">
        <v>359</v>
      </c>
    </row>
    <row r="6" spans="1:10" ht="12.75">
      <c r="A6" s="414">
        <v>2</v>
      </c>
      <c r="B6" s="372" t="s">
        <v>1056</v>
      </c>
      <c r="C6" s="373">
        <v>4.29</v>
      </c>
      <c r="D6" s="373">
        <v>7.37232</v>
      </c>
      <c r="E6" s="374" t="s">
        <v>359</v>
      </c>
      <c r="F6" s="374" t="s">
        <v>359</v>
      </c>
      <c r="G6" s="373">
        <v>0.08</v>
      </c>
      <c r="H6" s="373">
        <v>0.1526</v>
      </c>
      <c r="I6" s="373">
        <v>3.33</v>
      </c>
      <c r="J6" s="373">
        <v>5.45</v>
      </c>
    </row>
    <row r="7" spans="1:10" ht="12.75">
      <c r="A7" s="414">
        <v>3</v>
      </c>
      <c r="B7" s="372" t="s">
        <v>1057</v>
      </c>
      <c r="C7" s="374">
        <v>11053.960000000001</v>
      </c>
      <c r="D7" s="374">
        <v>60060.97082</v>
      </c>
      <c r="E7" s="374">
        <v>889.6250000000001</v>
      </c>
      <c r="F7" s="374">
        <v>4716.956950000002</v>
      </c>
      <c r="G7" s="374">
        <v>183.345</v>
      </c>
      <c r="H7" s="374">
        <v>706.82409</v>
      </c>
      <c r="I7" s="374">
        <v>192.36</v>
      </c>
      <c r="J7" s="374">
        <v>733.08</v>
      </c>
    </row>
    <row r="8" spans="1:10" ht="12.75">
      <c r="A8" s="414">
        <v>4</v>
      </c>
      <c r="B8" s="372" t="s">
        <v>1058</v>
      </c>
      <c r="C8" s="374">
        <v>10985.99</v>
      </c>
      <c r="D8" s="374">
        <v>47542.73398999999</v>
      </c>
      <c r="E8" s="374">
        <v>682.8199999999998</v>
      </c>
      <c r="F8" s="374">
        <v>2894.3339300000007</v>
      </c>
      <c r="G8" s="374">
        <v>499.28</v>
      </c>
      <c r="H8" s="374">
        <v>1984.7158400000003</v>
      </c>
      <c r="I8" s="374">
        <v>562.3</v>
      </c>
      <c r="J8" s="374">
        <v>2229.2999999999993</v>
      </c>
    </row>
    <row r="9" spans="1:10" ht="12.75">
      <c r="A9" s="414">
        <v>5</v>
      </c>
      <c r="B9" s="372" t="s">
        <v>1059</v>
      </c>
      <c r="C9" s="374">
        <v>16806.920000000002</v>
      </c>
      <c r="D9" s="374">
        <v>39603.763459999995</v>
      </c>
      <c r="E9" s="374">
        <v>1416.3999999999999</v>
      </c>
      <c r="F9" s="374">
        <v>3046.0078049999997</v>
      </c>
      <c r="G9" s="374">
        <v>1495.27</v>
      </c>
      <c r="H9" s="374">
        <v>2574.3252899999998</v>
      </c>
      <c r="I9" s="374">
        <v>1549.9</v>
      </c>
      <c r="J9" s="374">
        <v>2818.52</v>
      </c>
    </row>
    <row r="10" spans="1:10" ht="12.75">
      <c r="A10" s="414">
        <v>6</v>
      </c>
      <c r="B10" s="372" t="s">
        <v>1060</v>
      </c>
      <c r="C10" s="374">
        <v>2035.7499999999998</v>
      </c>
      <c r="D10" s="374">
        <v>13715.2728</v>
      </c>
      <c r="E10" s="374">
        <v>211.39</v>
      </c>
      <c r="F10" s="374">
        <v>1385.74707</v>
      </c>
      <c r="G10" s="374">
        <v>53.82</v>
      </c>
      <c r="H10" s="374">
        <v>332.4813199999999</v>
      </c>
      <c r="I10" s="374">
        <v>57.08</v>
      </c>
      <c r="J10" s="374">
        <v>334.14</v>
      </c>
    </row>
    <row r="11" spans="1:10" ht="12.75">
      <c r="A11" s="414">
        <v>7</v>
      </c>
      <c r="B11" s="372" t="s">
        <v>1061</v>
      </c>
      <c r="C11" s="374">
        <v>15063.849999999999</v>
      </c>
      <c r="D11" s="374">
        <v>67368.65558999998</v>
      </c>
      <c r="E11" s="374">
        <v>1294.9199999999998</v>
      </c>
      <c r="F11" s="374">
        <v>5602.032405</v>
      </c>
      <c r="G11" s="374">
        <v>947.6500000000001</v>
      </c>
      <c r="H11" s="374">
        <v>3622.5927600000005</v>
      </c>
      <c r="I11" s="374">
        <v>929.605</v>
      </c>
      <c r="J11" s="374">
        <v>3277.190000000001</v>
      </c>
    </row>
    <row r="12" spans="1:10" ht="12.75">
      <c r="A12" s="414">
        <v>8</v>
      </c>
      <c r="B12" s="372" t="s">
        <v>1062</v>
      </c>
      <c r="C12" s="374">
        <v>5943.43</v>
      </c>
      <c r="D12" s="374">
        <v>38586.70630999998</v>
      </c>
      <c r="E12" s="374">
        <v>392.985</v>
      </c>
      <c r="F12" s="374">
        <v>3434.2602849999994</v>
      </c>
      <c r="G12" s="374">
        <v>397.80000000000007</v>
      </c>
      <c r="H12" s="374">
        <v>2623.238535</v>
      </c>
      <c r="I12" s="374">
        <v>435.535</v>
      </c>
      <c r="J12" s="374">
        <v>2428.9900000000002</v>
      </c>
    </row>
    <row r="13" spans="1:10" ht="12.75">
      <c r="A13" s="414">
        <v>9</v>
      </c>
      <c r="B13" s="372" t="s">
        <v>1063</v>
      </c>
      <c r="C13" s="374">
        <v>607.677</v>
      </c>
      <c r="D13" s="374">
        <v>10064.35006</v>
      </c>
      <c r="E13" s="374">
        <v>55.182</v>
      </c>
      <c r="F13" s="374">
        <v>857.2329149999999</v>
      </c>
      <c r="G13" s="374">
        <v>27.117</v>
      </c>
      <c r="H13" s="374">
        <v>370.29515999999995</v>
      </c>
      <c r="I13" s="374">
        <v>38.61</v>
      </c>
      <c r="J13" s="374">
        <v>519.8</v>
      </c>
    </row>
    <row r="14" spans="1:10" ht="12.75">
      <c r="A14" s="414">
        <v>10</v>
      </c>
      <c r="B14" s="372" t="s">
        <v>1035</v>
      </c>
      <c r="C14" s="374">
        <v>1096.299</v>
      </c>
      <c r="D14" s="374">
        <v>6893.079390000001</v>
      </c>
      <c r="E14" s="374">
        <v>266.24</v>
      </c>
      <c r="F14" s="374">
        <v>1539.8774500000002</v>
      </c>
      <c r="G14" s="374">
        <v>129.204</v>
      </c>
      <c r="H14" s="374">
        <v>673.3033200000001</v>
      </c>
      <c r="I14" s="374">
        <v>30.517</v>
      </c>
      <c r="J14" s="374">
        <v>607.71</v>
      </c>
    </row>
    <row r="15" spans="1:10" ht="12.75">
      <c r="A15" s="414">
        <v>11</v>
      </c>
      <c r="B15" s="372" t="s">
        <v>1064</v>
      </c>
      <c r="C15" s="374">
        <v>68.64</v>
      </c>
      <c r="D15" s="374">
        <v>135.77199</v>
      </c>
      <c r="E15" s="373">
        <v>3.05</v>
      </c>
      <c r="F15" s="373">
        <v>5.36707</v>
      </c>
      <c r="G15" s="374">
        <v>0.8200000000000001</v>
      </c>
      <c r="H15" s="374">
        <v>1.3445799999999999</v>
      </c>
      <c r="I15" s="416">
        <v>0.88</v>
      </c>
      <c r="J15" s="416">
        <v>1.1700000000000002</v>
      </c>
    </row>
    <row r="16" spans="1:10" ht="12.75">
      <c r="A16" s="414">
        <v>12</v>
      </c>
      <c r="B16" s="372" t="s">
        <v>1065</v>
      </c>
      <c r="C16" s="374">
        <v>15.334999999999999</v>
      </c>
      <c r="D16" s="374">
        <v>95.27688500000002</v>
      </c>
      <c r="E16" s="374" t="s">
        <v>359</v>
      </c>
      <c r="F16" s="374" t="s">
        <v>359</v>
      </c>
      <c r="G16" s="417">
        <v>0.01</v>
      </c>
      <c r="H16" s="373">
        <v>0.077875</v>
      </c>
      <c r="I16" s="417">
        <v>0.01</v>
      </c>
      <c r="J16" s="373">
        <v>0.08</v>
      </c>
    </row>
    <row r="17" spans="1:10" ht="12.75">
      <c r="A17" s="414">
        <v>13</v>
      </c>
      <c r="B17" s="372" t="s">
        <v>1066</v>
      </c>
      <c r="C17" s="374">
        <v>0.9600000000000001</v>
      </c>
      <c r="D17" s="374">
        <v>3.7552000000000003</v>
      </c>
      <c r="E17" s="374" t="s">
        <v>359</v>
      </c>
      <c r="F17" s="374" t="s">
        <v>359</v>
      </c>
      <c r="G17" s="374" t="s">
        <v>359</v>
      </c>
      <c r="H17" s="374" t="s">
        <v>359</v>
      </c>
      <c r="I17" s="374" t="s">
        <v>359</v>
      </c>
      <c r="J17" s="374" t="s">
        <v>359</v>
      </c>
    </row>
    <row r="18" spans="1:10" ht="12.75">
      <c r="A18" s="414">
        <v>14</v>
      </c>
      <c r="B18" s="372" t="s">
        <v>1067</v>
      </c>
      <c r="C18" s="374">
        <v>6650.54</v>
      </c>
      <c r="D18" s="374">
        <v>26874.5431</v>
      </c>
      <c r="E18" s="374">
        <v>334.28999999999996</v>
      </c>
      <c r="F18" s="374">
        <v>1270.0075399999998</v>
      </c>
      <c r="G18" s="374">
        <v>372.96000000000004</v>
      </c>
      <c r="H18" s="374">
        <v>1508.02833</v>
      </c>
      <c r="I18" s="374">
        <v>419.38</v>
      </c>
      <c r="J18" s="374">
        <v>1668.8899999999999</v>
      </c>
    </row>
    <row r="19" spans="1:10" ht="12.75">
      <c r="A19" s="414">
        <v>15</v>
      </c>
      <c r="B19" s="372" t="s">
        <v>1068</v>
      </c>
      <c r="C19" s="374">
        <v>15880.070000000003</v>
      </c>
      <c r="D19" s="374">
        <v>61991.5714</v>
      </c>
      <c r="E19" s="374">
        <v>1211.88</v>
      </c>
      <c r="F19" s="374">
        <v>4484.454610000001</v>
      </c>
      <c r="G19" s="374">
        <v>1469.9250000000002</v>
      </c>
      <c r="H19" s="374">
        <v>5792.521970000001</v>
      </c>
      <c r="I19" s="374">
        <v>1222.77</v>
      </c>
      <c r="J19" s="374">
        <v>4378.23</v>
      </c>
    </row>
    <row r="20" spans="1:10" ht="12.75">
      <c r="A20" s="414">
        <v>16</v>
      </c>
      <c r="B20" s="372" t="s">
        <v>1069</v>
      </c>
      <c r="C20" s="374">
        <v>7463.039999999999</v>
      </c>
      <c r="D20" s="374">
        <v>60031.72828</v>
      </c>
      <c r="E20" s="374">
        <v>415.67</v>
      </c>
      <c r="F20" s="374">
        <v>3084.617185</v>
      </c>
      <c r="G20" s="374">
        <v>849.5649999999999</v>
      </c>
      <c r="H20" s="374">
        <v>6978.375950000001</v>
      </c>
      <c r="I20" s="374">
        <v>820.32</v>
      </c>
      <c r="J20" s="374">
        <v>6220.36</v>
      </c>
    </row>
    <row r="21" spans="1:10" ht="12.75">
      <c r="A21" s="414">
        <v>17</v>
      </c>
      <c r="B21" s="372" t="s">
        <v>1070</v>
      </c>
      <c r="C21" s="374">
        <v>1297.855</v>
      </c>
      <c r="D21" s="374">
        <v>8443.75549</v>
      </c>
      <c r="E21" s="374">
        <v>57.54500000000001</v>
      </c>
      <c r="F21" s="374">
        <v>358.9944700000001</v>
      </c>
      <c r="G21" s="374">
        <v>35.56000000000001</v>
      </c>
      <c r="H21" s="374">
        <v>212.76769000000004</v>
      </c>
      <c r="I21" s="374">
        <v>44.565</v>
      </c>
      <c r="J21" s="374">
        <v>254.72</v>
      </c>
    </row>
    <row r="22" spans="1:10" ht="12.75">
      <c r="A22" s="414">
        <v>18</v>
      </c>
      <c r="B22" s="372" t="s">
        <v>1071</v>
      </c>
      <c r="C22" s="374">
        <v>181.68</v>
      </c>
      <c r="D22" s="374">
        <v>362.1670199999999</v>
      </c>
      <c r="E22" s="374">
        <v>0.8200000000000001</v>
      </c>
      <c r="F22" s="374">
        <v>1.5038799999999999</v>
      </c>
      <c r="G22" s="416">
        <v>0.07</v>
      </c>
      <c r="H22" s="416">
        <v>0.15061000000000002</v>
      </c>
      <c r="I22" s="416">
        <v>0.03</v>
      </c>
      <c r="J22" s="416">
        <v>0.06</v>
      </c>
    </row>
    <row r="23" spans="1:10" ht="12.75">
      <c r="A23" s="418" t="s">
        <v>976</v>
      </c>
      <c r="B23" s="380" t="s">
        <v>99</v>
      </c>
      <c r="C23" s="381">
        <f aca="true" t="shared" si="0" ref="C23:J23">SUM(C5:C22)</f>
        <v>95258.74599999998</v>
      </c>
      <c r="D23" s="381">
        <f t="shared" si="0"/>
        <v>441967.099325</v>
      </c>
      <c r="E23" s="381">
        <f t="shared" si="0"/>
        <v>7237.266999999999</v>
      </c>
      <c r="F23" s="381">
        <f t="shared" si="0"/>
        <v>32688.9288</v>
      </c>
      <c r="G23" s="381">
        <f t="shared" si="0"/>
        <v>6467.026000000001</v>
      </c>
      <c r="H23" s="381">
        <f t="shared" si="0"/>
        <v>27388.863520000006</v>
      </c>
      <c r="I23" s="381">
        <f t="shared" si="0"/>
        <v>6307.191999999999</v>
      </c>
      <c r="J23" s="381">
        <f t="shared" si="0"/>
        <v>25477.690000000002</v>
      </c>
    </row>
    <row r="24" spans="1:10" ht="12.75">
      <c r="A24" s="719" t="s">
        <v>670</v>
      </c>
      <c r="B24" s="719"/>
      <c r="C24" s="719"/>
      <c r="D24" s="719"/>
      <c r="E24" s="719"/>
      <c r="F24" s="719"/>
      <c r="G24" s="719"/>
      <c r="H24" s="719"/>
      <c r="I24" s="719"/>
      <c r="J24" s="719"/>
    </row>
    <row r="25" spans="1:10" ht="12.75">
      <c r="A25" s="419">
        <v>1</v>
      </c>
      <c r="B25" s="372" t="s">
        <v>1058</v>
      </c>
      <c r="C25" s="420">
        <v>0.29000000000000004</v>
      </c>
      <c r="D25" s="420">
        <v>1.27</v>
      </c>
      <c r="E25" s="420">
        <v>0</v>
      </c>
      <c r="F25" s="420">
        <v>0</v>
      </c>
      <c r="G25" s="420" t="s">
        <v>359</v>
      </c>
      <c r="H25" s="420" t="s">
        <v>359</v>
      </c>
      <c r="I25" s="420" t="s">
        <v>359</v>
      </c>
      <c r="J25" s="420" t="s">
        <v>359</v>
      </c>
    </row>
    <row r="26" spans="1:11" ht="12.75">
      <c r="A26" s="419">
        <v>2</v>
      </c>
      <c r="B26" s="372" t="s">
        <v>1062</v>
      </c>
      <c r="C26" s="420">
        <v>1.715</v>
      </c>
      <c r="D26" s="420">
        <v>11.71</v>
      </c>
      <c r="E26" s="420">
        <v>0</v>
      </c>
      <c r="F26" s="420">
        <v>0</v>
      </c>
      <c r="G26" s="420">
        <v>0.645</v>
      </c>
      <c r="H26" s="420">
        <v>4.49</v>
      </c>
      <c r="I26" s="420">
        <v>1.07</v>
      </c>
      <c r="J26" s="420">
        <v>7.22</v>
      </c>
      <c r="K26" s="409" t="s">
        <v>976</v>
      </c>
    </row>
    <row r="27" spans="1:11" ht="12.75">
      <c r="A27" s="419">
        <v>3</v>
      </c>
      <c r="B27" s="372" t="s">
        <v>1072</v>
      </c>
      <c r="C27" s="420">
        <v>6.625000000000001</v>
      </c>
      <c r="D27" s="420">
        <v>29.17</v>
      </c>
      <c r="E27" s="420">
        <v>1.16</v>
      </c>
      <c r="F27" s="420">
        <v>5.13</v>
      </c>
      <c r="G27" s="420">
        <v>1.545</v>
      </c>
      <c r="H27" s="420">
        <v>6.73</v>
      </c>
      <c r="I27" s="420">
        <v>0.03</v>
      </c>
      <c r="J27" s="420">
        <v>0.13</v>
      </c>
      <c r="K27" s="409" t="s">
        <v>976</v>
      </c>
    </row>
    <row r="28" spans="1:10" ht="12.75">
      <c r="A28" s="419">
        <v>4</v>
      </c>
      <c r="B28" s="372" t="s">
        <v>1073</v>
      </c>
      <c r="C28" s="420" t="s">
        <v>359</v>
      </c>
      <c r="D28" s="420" t="s">
        <v>359</v>
      </c>
      <c r="E28" s="420">
        <v>0</v>
      </c>
      <c r="F28" s="420">
        <v>0</v>
      </c>
      <c r="G28" s="420" t="s">
        <v>359</v>
      </c>
      <c r="H28" s="420" t="s">
        <v>359</v>
      </c>
      <c r="I28" s="420" t="s">
        <v>359</v>
      </c>
      <c r="J28" s="420" t="s">
        <v>359</v>
      </c>
    </row>
    <row r="29" spans="1:10" ht="12.75">
      <c r="A29" s="419">
        <v>5</v>
      </c>
      <c r="B29" s="372" t="s">
        <v>1074</v>
      </c>
      <c r="C29" s="420" t="s">
        <v>359</v>
      </c>
      <c r="D29" s="420" t="s">
        <v>359</v>
      </c>
      <c r="E29" s="420">
        <v>0</v>
      </c>
      <c r="F29" s="420">
        <v>0</v>
      </c>
      <c r="G29" s="420" t="s">
        <v>359</v>
      </c>
      <c r="H29" s="420" t="s">
        <v>359</v>
      </c>
      <c r="I29" s="420" t="s">
        <v>359</v>
      </c>
      <c r="J29" s="420" t="s">
        <v>359</v>
      </c>
    </row>
    <row r="30" spans="1:10" ht="12.75">
      <c r="A30" s="372"/>
      <c r="B30" s="380" t="s">
        <v>99</v>
      </c>
      <c r="C30" s="421">
        <f>SUM(C25:C29)</f>
        <v>8.63</v>
      </c>
      <c r="D30" s="421">
        <f>SUM(D25:D29)</f>
        <v>42.150000000000006</v>
      </c>
      <c r="E30" s="421">
        <f aca="true" t="shared" si="1" ref="E30:J30">SUM(E25:E29)</f>
        <v>1.16</v>
      </c>
      <c r="F30" s="421">
        <f>SUM(F25:F29)</f>
        <v>5.13</v>
      </c>
      <c r="G30" s="421">
        <f t="shared" si="1"/>
        <v>2.19</v>
      </c>
      <c r="H30" s="421">
        <f t="shared" si="1"/>
        <v>11.22</v>
      </c>
      <c r="I30" s="421">
        <f t="shared" si="1"/>
        <v>1.1</v>
      </c>
      <c r="J30" s="421">
        <f t="shared" si="1"/>
        <v>7.35</v>
      </c>
    </row>
    <row r="31" spans="1:10" ht="12.75">
      <c r="A31" s="194" t="str">
        <f>'[1]65'!A19</f>
        <v>$ indicates as on March 31, 2020</v>
      </c>
      <c r="B31" s="422"/>
      <c r="G31" s="409" t="s">
        <v>976</v>
      </c>
      <c r="H31" s="409" t="s">
        <v>976</v>
      </c>
      <c r="I31" s="409" t="s">
        <v>976</v>
      </c>
      <c r="J31" s="409" t="s">
        <v>976</v>
      </c>
    </row>
    <row r="32" spans="1:7" ht="12.75">
      <c r="A32" s="423" t="s">
        <v>1075</v>
      </c>
      <c r="B32" s="422"/>
      <c r="D32" s="409" t="s">
        <v>976</v>
      </c>
      <c r="E32" s="409" t="s">
        <v>976</v>
      </c>
      <c r="G32" s="409" t="s">
        <v>976</v>
      </c>
    </row>
    <row r="33" spans="1:9" ht="12.75">
      <c r="A33" s="422" t="s">
        <v>687</v>
      </c>
      <c r="E33" s="409" t="s">
        <v>976</v>
      </c>
      <c r="I33" s="409" t="s">
        <v>976</v>
      </c>
    </row>
  </sheetData>
  <sheetProtection/>
  <mergeCells count="9">
    <mergeCell ref="A4:J4"/>
    <mergeCell ref="A24:J24"/>
    <mergeCell ref="A1:J1"/>
    <mergeCell ref="A2:A3"/>
    <mergeCell ref="B2:B3"/>
    <mergeCell ref="C2:D2"/>
    <mergeCell ref="E2:F2"/>
    <mergeCell ref="G2:H2"/>
    <mergeCell ref="I2:J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74.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2" sqref="A2:A3"/>
    </sheetView>
  </sheetViews>
  <sheetFormatPr defaultColWidth="9.140625" defaultRowHeight="12.75"/>
  <cols>
    <col min="1" max="1" width="5.7109375" style="409" bestFit="1" customWidth="1"/>
    <col min="2" max="2" width="20.421875" style="409" customWidth="1"/>
    <col min="3" max="3" width="11.421875" style="409" customWidth="1"/>
    <col min="4" max="4" width="13.8515625" style="409" customWidth="1"/>
    <col min="5" max="5" width="16.8515625" style="409" customWidth="1"/>
    <col min="6" max="6" width="13.28125" style="409" customWidth="1"/>
    <col min="7" max="7" width="11.140625" style="409" customWidth="1"/>
    <col min="8" max="8" width="12.8515625" style="409" customWidth="1"/>
    <col min="9" max="9" width="11.140625" style="409" customWidth="1"/>
    <col min="10" max="10" width="15.421875" style="409" customWidth="1"/>
    <col min="11" max="11" width="11.28125" style="409" bestFit="1" customWidth="1"/>
    <col min="12" max="12" width="9.421875" style="409" bestFit="1" customWidth="1"/>
    <col min="13" max="16384" width="9.140625" style="409" customWidth="1"/>
  </cols>
  <sheetData>
    <row r="1" spans="1:10" ht="15">
      <c r="A1" s="424" t="s">
        <v>1115</v>
      </c>
      <c r="B1" s="424"/>
      <c r="C1" s="424"/>
      <c r="D1" s="424"/>
      <c r="E1" s="424"/>
      <c r="F1" s="424"/>
      <c r="G1" s="424" t="s">
        <v>976</v>
      </c>
      <c r="H1" s="424"/>
      <c r="I1" s="424"/>
      <c r="J1" s="424"/>
    </row>
    <row r="2" spans="1:10" ht="12.75">
      <c r="A2" s="726" t="s">
        <v>1018</v>
      </c>
      <c r="B2" s="726" t="s">
        <v>1019</v>
      </c>
      <c r="C2" s="728" t="s">
        <v>29</v>
      </c>
      <c r="D2" s="729"/>
      <c r="E2" s="728">
        <v>43525</v>
      </c>
      <c r="F2" s="729"/>
      <c r="G2" s="728">
        <v>43862</v>
      </c>
      <c r="H2" s="729"/>
      <c r="I2" s="728">
        <v>43891</v>
      </c>
      <c r="J2" s="729"/>
    </row>
    <row r="3" spans="1:10" ht="25.5">
      <c r="A3" s="727"/>
      <c r="B3" s="727"/>
      <c r="C3" s="425" t="s">
        <v>992</v>
      </c>
      <c r="D3" s="426" t="s">
        <v>983</v>
      </c>
      <c r="E3" s="425" t="s">
        <v>992</v>
      </c>
      <c r="F3" s="426" t="s">
        <v>983</v>
      </c>
      <c r="G3" s="425" t="s">
        <v>992</v>
      </c>
      <c r="H3" s="426" t="s">
        <v>983</v>
      </c>
      <c r="I3" s="425" t="s">
        <v>992</v>
      </c>
      <c r="J3" s="426" t="s">
        <v>983</v>
      </c>
    </row>
    <row r="4" spans="1:10" ht="12.75">
      <c r="A4" s="427" t="s">
        <v>1076</v>
      </c>
      <c r="B4" s="731" t="s">
        <v>975</v>
      </c>
      <c r="C4" s="732"/>
      <c r="D4" s="732"/>
      <c r="E4" s="732"/>
      <c r="F4" s="732"/>
      <c r="G4" s="732"/>
      <c r="H4" s="732"/>
      <c r="I4" s="732"/>
      <c r="J4" s="733"/>
    </row>
    <row r="5" spans="1:10" ht="12.75">
      <c r="A5" s="419">
        <v>1</v>
      </c>
      <c r="B5" s="428" t="s">
        <v>1077</v>
      </c>
      <c r="C5" s="379">
        <v>32.91</v>
      </c>
      <c r="D5" s="379">
        <v>319.81</v>
      </c>
      <c r="E5" s="429" t="s">
        <v>359</v>
      </c>
      <c r="F5" s="429" t="s">
        <v>359</v>
      </c>
      <c r="G5" s="429" t="s">
        <v>359</v>
      </c>
      <c r="H5" s="429" t="s">
        <v>359</v>
      </c>
      <c r="I5" s="429" t="s">
        <v>359</v>
      </c>
      <c r="J5" s="429" t="s">
        <v>359</v>
      </c>
    </row>
    <row r="6" spans="1:10" ht="12.75">
      <c r="A6" s="419">
        <v>2</v>
      </c>
      <c r="B6" s="428" t="s">
        <v>1078</v>
      </c>
      <c r="C6" s="430">
        <v>27.004</v>
      </c>
      <c r="D6" s="430">
        <v>941.64446</v>
      </c>
      <c r="E6" s="429" t="s">
        <v>359</v>
      </c>
      <c r="F6" s="429" t="s">
        <v>359</v>
      </c>
      <c r="G6" s="429" t="s">
        <v>359</v>
      </c>
      <c r="H6" s="429" t="s">
        <v>359</v>
      </c>
      <c r="I6" s="429" t="s">
        <v>359</v>
      </c>
      <c r="J6" s="429" t="s">
        <v>359</v>
      </c>
    </row>
    <row r="7" spans="1:11" ht="12.75">
      <c r="A7" s="419">
        <v>3</v>
      </c>
      <c r="B7" s="428" t="s">
        <v>1079</v>
      </c>
      <c r="C7" s="379">
        <v>146.981</v>
      </c>
      <c r="D7" s="379">
        <v>2034.2129190000003</v>
      </c>
      <c r="E7" s="379">
        <v>18.31</v>
      </c>
      <c r="F7" s="379">
        <v>238.73</v>
      </c>
      <c r="G7" s="379">
        <v>11.021</v>
      </c>
      <c r="H7" s="379">
        <v>149.7229190000003</v>
      </c>
      <c r="I7" s="379">
        <v>8.85</v>
      </c>
      <c r="J7" s="379">
        <v>111.45</v>
      </c>
      <c r="K7" s="431"/>
    </row>
    <row r="8" spans="1:12" ht="12.75">
      <c r="A8" s="419">
        <v>4</v>
      </c>
      <c r="B8" s="432" t="s">
        <v>1080</v>
      </c>
      <c r="C8" s="379">
        <v>778271.69</v>
      </c>
      <c r="D8" s="379">
        <v>27629.265237410007</v>
      </c>
      <c r="E8" s="379">
        <v>112666.05</v>
      </c>
      <c r="F8" s="379">
        <v>3921.69</v>
      </c>
      <c r="G8" s="379">
        <v>84938.12</v>
      </c>
      <c r="H8" s="379">
        <v>3041.115237410007</v>
      </c>
      <c r="I8" s="379">
        <v>60118.78</v>
      </c>
      <c r="J8" s="379">
        <v>2236.36</v>
      </c>
      <c r="K8" s="415"/>
      <c r="L8" s="415"/>
    </row>
    <row r="9" spans="1:11" ht="12.75">
      <c r="A9" s="419">
        <v>5</v>
      </c>
      <c r="B9" s="432" t="s">
        <v>1081</v>
      </c>
      <c r="C9" s="379">
        <v>5676.0560000000005</v>
      </c>
      <c r="D9" s="379">
        <v>90.721409925</v>
      </c>
      <c r="E9" s="379">
        <v>8793.58</v>
      </c>
      <c r="F9" s="379">
        <v>140.31</v>
      </c>
      <c r="G9" s="433">
        <v>0.006</v>
      </c>
      <c r="H9" s="434">
        <v>0.0009419249999999999</v>
      </c>
      <c r="I9" s="435" t="s">
        <v>359</v>
      </c>
      <c r="J9" s="435" t="s">
        <v>359</v>
      </c>
      <c r="K9" s="415"/>
    </row>
    <row r="10" spans="1:13" ht="12.75">
      <c r="A10" s="419">
        <v>6</v>
      </c>
      <c r="B10" s="432" t="s">
        <v>1082</v>
      </c>
      <c r="C10" s="379">
        <v>4.29</v>
      </c>
      <c r="D10" s="386">
        <v>0.04288</v>
      </c>
      <c r="E10" s="429">
        <v>0.33</v>
      </c>
      <c r="F10" s="433">
        <v>0.003646</v>
      </c>
      <c r="G10" s="429" t="s">
        <v>359</v>
      </c>
      <c r="H10" s="429" t="s">
        <v>359</v>
      </c>
      <c r="I10" s="429" t="s">
        <v>359</v>
      </c>
      <c r="J10" s="429" t="s">
        <v>359</v>
      </c>
      <c r="K10" s="415"/>
      <c r="L10" s="415"/>
      <c r="M10" s="415"/>
    </row>
    <row r="11" spans="1:12" ht="12.75">
      <c r="A11" s="419">
        <v>7</v>
      </c>
      <c r="B11" s="432" t="s">
        <v>1083</v>
      </c>
      <c r="C11" s="379">
        <v>2450.71</v>
      </c>
      <c r="D11" s="379">
        <v>7437.73059</v>
      </c>
      <c r="E11" s="430">
        <v>169.07</v>
      </c>
      <c r="F11" s="430">
        <v>577.15</v>
      </c>
      <c r="G11" s="379">
        <v>224.43</v>
      </c>
      <c r="H11" s="379">
        <v>714.0305900000003</v>
      </c>
      <c r="I11" s="379">
        <v>217.93</v>
      </c>
      <c r="J11" s="379">
        <v>644.66</v>
      </c>
      <c r="K11" s="415"/>
      <c r="L11" s="415"/>
    </row>
    <row r="12" spans="1:12" ht="12.75">
      <c r="A12" s="419">
        <v>8</v>
      </c>
      <c r="B12" s="432" t="s">
        <v>1084</v>
      </c>
      <c r="C12" s="379">
        <v>614.86</v>
      </c>
      <c r="D12" s="379">
        <v>2057.88776</v>
      </c>
      <c r="E12" s="429" t="s">
        <v>359</v>
      </c>
      <c r="F12" s="429" t="s">
        <v>359</v>
      </c>
      <c r="G12" s="430">
        <v>76.19</v>
      </c>
      <c r="H12" s="430">
        <v>241.44775999999993</v>
      </c>
      <c r="I12" s="379">
        <v>98.07</v>
      </c>
      <c r="J12" s="379">
        <v>321.17</v>
      </c>
      <c r="K12" s="415"/>
      <c r="L12" s="415"/>
    </row>
    <row r="13" spans="1:11" ht="12.75">
      <c r="A13" s="419"/>
      <c r="B13" s="436" t="s">
        <v>1085</v>
      </c>
      <c r="C13" s="390">
        <f aca="true" t="shared" si="0" ref="C13:J13">SUM(C5:C12)</f>
        <v>787224.5009999999</v>
      </c>
      <c r="D13" s="390">
        <f t="shared" si="0"/>
        <v>40511.31525633501</v>
      </c>
      <c r="E13" s="390">
        <f t="shared" si="0"/>
        <v>121647.34000000001</v>
      </c>
      <c r="F13" s="390">
        <f t="shared" si="0"/>
        <v>4877.883646</v>
      </c>
      <c r="G13" s="390">
        <f t="shared" si="0"/>
        <v>85249.76699999998</v>
      </c>
      <c r="H13" s="390">
        <f t="shared" si="0"/>
        <v>4146.317448335008</v>
      </c>
      <c r="I13" s="390">
        <f t="shared" si="0"/>
        <v>60443.63</v>
      </c>
      <c r="J13" s="390">
        <f t="shared" si="0"/>
        <v>3313.64</v>
      </c>
      <c r="K13" s="437"/>
    </row>
    <row r="14" spans="1:12" ht="12.75">
      <c r="A14" s="438" t="s">
        <v>1086</v>
      </c>
      <c r="B14" s="724" t="s">
        <v>161</v>
      </c>
      <c r="C14" s="725"/>
      <c r="D14" s="725"/>
      <c r="E14" s="725"/>
      <c r="F14" s="725"/>
      <c r="G14" s="725"/>
      <c r="H14" s="725"/>
      <c r="I14" s="725"/>
      <c r="J14" s="725"/>
      <c r="L14" s="409" t="s">
        <v>976</v>
      </c>
    </row>
    <row r="15" spans="1:13" ht="12.75">
      <c r="A15" s="419">
        <v>1</v>
      </c>
      <c r="B15" s="439" t="s">
        <v>1020</v>
      </c>
      <c r="C15" s="440">
        <v>0.020114999999999997</v>
      </c>
      <c r="D15" s="441">
        <v>6765.6868699999995</v>
      </c>
      <c r="E15" s="442">
        <v>0.003972</v>
      </c>
      <c r="F15" s="443">
        <v>1272.55008</v>
      </c>
      <c r="G15" s="444">
        <v>0.000726</v>
      </c>
      <c r="H15" s="443">
        <v>304.35672</v>
      </c>
      <c r="I15" s="442">
        <v>0.00031800000000000003</v>
      </c>
      <c r="J15" s="443">
        <v>136.4148</v>
      </c>
      <c r="K15" s="409" t="s">
        <v>976</v>
      </c>
      <c r="L15" s="431"/>
      <c r="M15" s="409" t="s">
        <v>976</v>
      </c>
    </row>
    <row r="16" spans="1:10" ht="12.75">
      <c r="A16" s="419">
        <v>2</v>
      </c>
      <c r="B16" s="439" t="s">
        <v>1021</v>
      </c>
      <c r="C16" s="440">
        <v>0.47571</v>
      </c>
      <c r="D16" s="441">
        <v>1887.0314720000001</v>
      </c>
      <c r="E16" s="445">
        <v>0.06129</v>
      </c>
      <c r="F16" s="443">
        <v>235.368564</v>
      </c>
      <c r="G16" s="443" t="s">
        <v>359</v>
      </c>
      <c r="H16" s="443" t="s">
        <v>359</v>
      </c>
      <c r="I16" s="443" t="s">
        <v>359</v>
      </c>
      <c r="J16" s="443" t="s">
        <v>359</v>
      </c>
    </row>
    <row r="17" spans="1:13" ht="12.75">
      <c r="A17" s="419">
        <v>3</v>
      </c>
      <c r="B17" s="439" t="s">
        <v>1087</v>
      </c>
      <c r="C17" s="440">
        <v>1E-05</v>
      </c>
      <c r="D17" s="446">
        <v>0.037500000000000006</v>
      </c>
      <c r="E17" s="443" t="s">
        <v>359</v>
      </c>
      <c r="F17" s="443" t="s">
        <v>359</v>
      </c>
      <c r="G17" s="443" t="s">
        <v>359</v>
      </c>
      <c r="H17" s="443" t="s">
        <v>359</v>
      </c>
      <c r="I17" s="443" t="s">
        <v>359</v>
      </c>
      <c r="J17" s="443" t="s">
        <v>359</v>
      </c>
      <c r="K17" s="409" t="s">
        <v>976</v>
      </c>
      <c r="L17" s="409" t="s">
        <v>976</v>
      </c>
      <c r="M17" s="409" t="s">
        <v>976</v>
      </c>
    </row>
    <row r="18" spans="1:10" ht="12.75">
      <c r="A18" s="419">
        <v>4</v>
      </c>
      <c r="B18" s="439" t="s">
        <v>1088</v>
      </c>
      <c r="C18" s="440">
        <v>1E-05</v>
      </c>
      <c r="D18" s="446">
        <v>0.03749</v>
      </c>
      <c r="E18" s="443" t="s">
        <v>359</v>
      </c>
      <c r="F18" s="443" t="s">
        <v>359</v>
      </c>
      <c r="G18" s="443" t="s">
        <v>359</v>
      </c>
      <c r="H18" s="443" t="s">
        <v>359</v>
      </c>
      <c r="I18" s="443" t="s">
        <v>359</v>
      </c>
      <c r="J18" s="443" t="s">
        <v>359</v>
      </c>
    </row>
    <row r="19" spans="1:10" ht="12.75">
      <c r="A19" s="419">
        <v>5</v>
      </c>
      <c r="B19" s="439" t="s">
        <v>1025</v>
      </c>
      <c r="C19" s="447">
        <v>0.874</v>
      </c>
      <c r="D19" s="448">
        <v>39.268440000000005</v>
      </c>
      <c r="E19" s="443" t="s">
        <v>359</v>
      </c>
      <c r="F19" s="443" t="s">
        <v>359</v>
      </c>
      <c r="G19" s="443" t="s">
        <v>359</v>
      </c>
      <c r="H19" s="443" t="s">
        <v>359</v>
      </c>
      <c r="I19" s="443" t="s">
        <v>359</v>
      </c>
      <c r="J19" s="443" t="s">
        <v>359</v>
      </c>
    </row>
    <row r="20" spans="1:10" ht="12.75">
      <c r="A20" s="419">
        <v>6</v>
      </c>
      <c r="B20" s="439" t="s">
        <v>1089</v>
      </c>
      <c r="C20" s="447">
        <v>0.0005694000000000001</v>
      </c>
      <c r="D20" s="449">
        <v>183.77492</v>
      </c>
      <c r="E20" s="450">
        <v>4.93E-05</v>
      </c>
      <c r="F20" s="443">
        <v>15.824189</v>
      </c>
      <c r="G20" s="443" t="s">
        <v>359</v>
      </c>
      <c r="H20" s="443" t="s">
        <v>359</v>
      </c>
      <c r="I20" s="443" t="s">
        <v>359</v>
      </c>
      <c r="J20" s="443" t="s">
        <v>359</v>
      </c>
    </row>
    <row r="21" spans="1:10" ht="12.75">
      <c r="A21" s="419">
        <v>7</v>
      </c>
      <c r="B21" s="439" t="s">
        <v>1090</v>
      </c>
      <c r="C21" s="447">
        <v>0.38</v>
      </c>
      <c r="D21" s="449">
        <v>3.35386</v>
      </c>
      <c r="E21" s="443">
        <v>0.09</v>
      </c>
      <c r="F21" s="443">
        <v>0.77983</v>
      </c>
      <c r="G21" s="443" t="s">
        <v>359</v>
      </c>
      <c r="H21" s="443" t="s">
        <v>359</v>
      </c>
      <c r="I21" s="443" t="s">
        <v>359</v>
      </c>
      <c r="J21" s="443" t="s">
        <v>359</v>
      </c>
    </row>
    <row r="22" spans="1:10" ht="12.75">
      <c r="A22" s="419">
        <v>8</v>
      </c>
      <c r="B22" s="439" t="s">
        <v>1091</v>
      </c>
      <c r="C22" s="451">
        <v>5273.010000000001</v>
      </c>
      <c r="D22" s="452">
        <v>22019.759270000002</v>
      </c>
      <c r="E22" s="443">
        <v>332.12</v>
      </c>
      <c r="F22" s="443">
        <v>1438.162775</v>
      </c>
      <c r="G22" s="430">
        <v>165.27</v>
      </c>
      <c r="H22" s="453">
        <v>624.46252</v>
      </c>
      <c r="I22" s="443">
        <v>179.01</v>
      </c>
      <c r="J22" s="453">
        <v>623.13794</v>
      </c>
    </row>
    <row r="23" spans="1:10" ht="12.75">
      <c r="A23" s="419">
        <v>9</v>
      </c>
      <c r="B23" s="439" t="s">
        <v>1032</v>
      </c>
      <c r="C23" s="451">
        <v>431.8935</v>
      </c>
      <c r="D23" s="452">
        <v>5500.831550000001</v>
      </c>
      <c r="E23" s="443">
        <v>117.47425</v>
      </c>
      <c r="F23" s="443">
        <v>1462.322575</v>
      </c>
      <c r="G23" s="443" t="s">
        <v>359</v>
      </c>
      <c r="H23" s="443" t="s">
        <v>359</v>
      </c>
      <c r="I23" s="443" t="s">
        <v>359</v>
      </c>
      <c r="J23" s="443" t="s">
        <v>359</v>
      </c>
    </row>
    <row r="24" spans="1:11" ht="12.75">
      <c r="A24" s="419">
        <v>10</v>
      </c>
      <c r="B24" s="454" t="s">
        <v>1070</v>
      </c>
      <c r="C24" s="451">
        <v>295.4</v>
      </c>
      <c r="D24" s="455">
        <v>1858.58792</v>
      </c>
      <c r="E24" s="443" t="s">
        <v>359</v>
      </c>
      <c r="F24" s="443" t="s">
        <v>359</v>
      </c>
      <c r="G24" s="430">
        <v>15.82</v>
      </c>
      <c r="H24" s="430">
        <v>94.27127</v>
      </c>
      <c r="I24" s="443">
        <v>39.62</v>
      </c>
      <c r="J24" s="453">
        <v>226.63749</v>
      </c>
      <c r="K24" s="456"/>
    </row>
    <row r="25" spans="1:10" ht="12.75">
      <c r="A25" s="419">
        <v>11</v>
      </c>
      <c r="B25" s="454" t="s">
        <v>1092</v>
      </c>
      <c r="C25" s="447">
        <v>423.3034</v>
      </c>
      <c r="D25" s="455">
        <v>4731.14648</v>
      </c>
      <c r="E25" s="443" t="s">
        <v>359</v>
      </c>
      <c r="F25" s="443" t="s">
        <v>359</v>
      </c>
      <c r="G25" s="443">
        <v>90.6542</v>
      </c>
      <c r="H25" s="443">
        <v>1010.79034</v>
      </c>
      <c r="I25" s="443">
        <v>28.3424</v>
      </c>
      <c r="J25" s="453">
        <v>306.1771</v>
      </c>
    </row>
    <row r="26" spans="1:10" ht="12.75">
      <c r="A26" s="419">
        <v>12</v>
      </c>
      <c r="B26" s="432" t="s">
        <v>1073</v>
      </c>
      <c r="C26" s="447">
        <v>150.77</v>
      </c>
      <c r="D26" s="452">
        <v>622.8970899999999</v>
      </c>
      <c r="E26" s="443" t="s">
        <v>359</v>
      </c>
      <c r="F26" s="443" t="s">
        <v>359</v>
      </c>
      <c r="G26" s="443" t="s">
        <v>359</v>
      </c>
      <c r="H26" s="443" t="s">
        <v>359</v>
      </c>
      <c r="I26" s="443" t="s">
        <v>359</v>
      </c>
      <c r="J26" s="443" t="s">
        <v>359</v>
      </c>
    </row>
    <row r="27" spans="1:10" ht="12.75">
      <c r="A27" s="419">
        <v>13</v>
      </c>
      <c r="B27" s="432" t="s">
        <v>1093</v>
      </c>
      <c r="C27" s="447">
        <v>84.3</v>
      </c>
      <c r="D27" s="452">
        <v>359.40201</v>
      </c>
      <c r="E27" s="443" t="s">
        <v>359</v>
      </c>
      <c r="F27" s="443" t="s">
        <v>359</v>
      </c>
      <c r="G27" s="443" t="s">
        <v>359</v>
      </c>
      <c r="H27" s="443" t="s">
        <v>359</v>
      </c>
      <c r="I27" s="443" t="s">
        <v>359</v>
      </c>
      <c r="J27" s="443" t="s">
        <v>359</v>
      </c>
    </row>
    <row r="28" spans="1:12" ht="12.75">
      <c r="A28" s="419">
        <v>14</v>
      </c>
      <c r="B28" s="432" t="s">
        <v>1058</v>
      </c>
      <c r="C28" s="447">
        <v>83.13000000000001</v>
      </c>
      <c r="D28" s="452">
        <v>369.69527999999997</v>
      </c>
      <c r="E28" s="443" t="s">
        <v>359</v>
      </c>
      <c r="F28" s="443" t="s">
        <v>359</v>
      </c>
      <c r="G28" s="443" t="s">
        <v>359</v>
      </c>
      <c r="H28" s="443" t="s">
        <v>359</v>
      </c>
      <c r="I28" s="443" t="s">
        <v>359</v>
      </c>
      <c r="J28" s="443" t="s">
        <v>359</v>
      </c>
      <c r="L28" s="409" t="s">
        <v>976</v>
      </c>
    </row>
    <row r="29" spans="1:10" ht="12.75">
      <c r="A29" s="419">
        <v>15</v>
      </c>
      <c r="B29" s="432" t="s">
        <v>1094</v>
      </c>
      <c r="C29" s="447">
        <v>422.85129604371355</v>
      </c>
      <c r="D29" s="452">
        <v>1246.94774</v>
      </c>
      <c r="E29" s="443" t="s">
        <v>359</v>
      </c>
      <c r="F29" s="443" t="s">
        <v>359</v>
      </c>
      <c r="G29" s="443">
        <v>236.834924966</v>
      </c>
      <c r="H29" s="443">
        <v>691.36907</v>
      </c>
      <c r="I29" s="443">
        <v>45.306957708</v>
      </c>
      <c r="J29" s="453">
        <v>123.48276</v>
      </c>
    </row>
    <row r="30" spans="1:10" ht="12.75">
      <c r="A30" s="419">
        <v>16</v>
      </c>
      <c r="B30" s="432" t="s">
        <v>1095</v>
      </c>
      <c r="C30" s="457">
        <v>83.3255</v>
      </c>
      <c r="D30" s="452">
        <v>850.271075</v>
      </c>
      <c r="E30" s="443" t="s">
        <v>359</v>
      </c>
      <c r="F30" s="443" t="s">
        <v>359</v>
      </c>
      <c r="G30" s="443" t="s">
        <v>359</v>
      </c>
      <c r="H30" s="443" t="s">
        <v>359</v>
      </c>
      <c r="I30" s="443">
        <v>83.3255</v>
      </c>
      <c r="J30" s="453">
        <v>850.271075</v>
      </c>
    </row>
    <row r="31" spans="1:10" ht="12.75">
      <c r="A31" s="419"/>
      <c r="B31" s="458" t="s">
        <v>1096</v>
      </c>
      <c r="C31" s="459">
        <f>+SUM(C15:C30)</f>
        <v>7249.7341104437155</v>
      </c>
      <c r="D31" s="459">
        <f>+SUM(D15:D30)</f>
        <v>46438.728967</v>
      </c>
      <c r="E31" s="459">
        <f aca="true" t="shared" si="1" ref="E31:J31">SUM(E15:E30)</f>
        <v>449.7495613</v>
      </c>
      <c r="F31" s="459">
        <f t="shared" si="1"/>
        <v>4425.008013</v>
      </c>
      <c r="G31" s="459">
        <f t="shared" si="1"/>
        <v>508.579850966</v>
      </c>
      <c r="H31" s="459">
        <f t="shared" si="1"/>
        <v>2725.24992</v>
      </c>
      <c r="I31" s="459">
        <f t="shared" si="1"/>
        <v>375.60517570800005</v>
      </c>
      <c r="J31" s="459">
        <f t="shared" si="1"/>
        <v>2266.121165</v>
      </c>
    </row>
    <row r="32" spans="1:10" ht="12.75" hidden="1">
      <c r="A32" s="438" t="s">
        <v>1097</v>
      </c>
      <c r="B32" s="723" t="s">
        <v>162</v>
      </c>
      <c r="C32" s="723"/>
      <c r="D32" s="723"/>
      <c r="E32" s="723"/>
      <c r="F32" s="723"/>
      <c r="G32" s="723"/>
      <c r="H32" s="723"/>
      <c r="I32" s="723"/>
      <c r="J32" s="723"/>
    </row>
    <row r="33" spans="1:10" ht="12.75" hidden="1">
      <c r="A33" s="419">
        <v>1</v>
      </c>
      <c r="B33" s="460" t="s">
        <v>1020</v>
      </c>
      <c r="C33" s="460"/>
      <c r="D33" s="460"/>
      <c r="E33" s="435" t="s">
        <v>359</v>
      </c>
      <c r="F33" s="435" t="s">
        <v>359</v>
      </c>
      <c r="G33" s="435" t="s">
        <v>359</v>
      </c>
      <c r="H33" s="435" t="s">
        <v>359</v>
      </c>
      <c r="I33" s="460"/>
      <c r="J33" s="460"/>
    </row>
    <row r="34" spans="1:10" ht="12.75" hidden="1">
      <c r="A34" s="419">
        <v>2</v>
      </c>
      <c r="B34" s="460" t="s">
        <v>1021</v>
      </c>
      <c r="C34" s="460"/>
      <c r="D34" s="460"/>
      <c r="E34" s="435" t="s">
        <v>359</v>
      </c>
      <c r="F34" s="435" t="s">
        <v>359</v>
      </c>
      <c r="G34" s="435" t="s">
        <v>359</v>
      </c>
      <c r="H34" s="435" t="s">
        <v>359</v>
      </c>
      <c r="I34" s="460"/>
      <c r="J34" s="460"/>
    </row>
    <row r="35" spans="1:10" ht="12.75" customHeight="1" hidden="1">
      <c r="A35" s="461"/>
      <c r="B35" s="462" t="s">
        <v>1098</v>
      </c>
      <c r="C35" s="463"/>
      <c r="D35" s="463">
        <v>696.19</v>
      </c>
      <c r="E35" s="435" t="s">
        <v>359</v>
      </c>
      <c r="F35" s="435" t="s">
        <v>359</v>
      </c>
      <c r="G35" s="435" t="s">
        <v>359</v>
      </c>
      <c r="H35" s="435" t="s">
        <v>359</v>
      </c>
      <c r="I35" s="463"/>
      <c r="J35" s="463">
        <v>696.19</v>
      </c>
    </row>
    <row r="36" spans="1:10" ht="12.75">
      <c r="A36" s="438" t="s">
        <v>1097</v>
      </c>
      <c r="B36" s="724" t="s">
        <v>162</v>
      </c>
      <c r="C36" s="725"/>
      <c r="D36" s="725"/>
      <c r="E36" s="725"/>
      <c r="F36" s="725"/>
      <c r="G36" s="725"/>
      <c r="H36" s="725"/>
      <c r="I36" s="725"/>
      <c r="J36" s="725"/>
    </row>
    <row r="37" spans="1:12" ht="12.75">
      <c r="A37" s="419">
        <v>1</v>
      </c>
      <c r="B37" s="428" t="s">
        <v>1020</v>
      </c>
      <c r="C37" s="450">
        <f>10.151/1000</f>
        <v>0.010151</v>
      </c>
      <c r="D37" s="443">
        <v>3847.808260000001</v>
      </c>
      <c r="E37" s="444">
        <v>0.00015900000000000004</v>
      </c>
      <c r="F37" s="443">
        <v>50.9628</v>
      </c>
      <c r="G37" s="464">
        <v>6E-06</v>
      </c>
      <c r="H37" s="443">
        <v>2.4326399999999997</v>
      </c>
      <c r="I37" s="465">
        <v>1E-06</v>
      </c>
      <c r="J37" s="445">
        <v>0.4069</v>
      </c>
      <c r="L37" s="409" t="s">
        <v>976</v>
      </c>
    </row>
    <row r="38" spans="1:10" ht="12.75">
      <c r="A38" s="419">
        <v>2</v>
      </c>
      <c r="B38" s="428" t="s">
        <v>1099</v>
      </c>
      <c r="C38" s="450">
        <f>5.5579/1000</f>
        <v>0.0055579</v>
      </c>
      <c r="D38" s="443">
        <v>1903.4624079999994</v>
      </c>
      <c r="E38" s="442">
        <v>0.0008262999999999996</v>
      </c>
      <c r="F38" s="443">
        <v>264.7947240000001</v>
      </c>
      <c r="G38" s="464">
        <v>0.00023440000000000006</v>
      </c>
      <c r="H38" s="443">
        <v>96.77181300000001</v>
      </c>
      <c r="I38" s="465">
        <v>0.00016330000000000007</v>
      </c>
      <c r="J38" s="443">
        <v>68.53403599999999</v>
      </c>
    </row>
    <row r="39" spans="1:10" ht="12.75">
      <c r="A39" s="419">
        <v>3</v>
      </c>
      <c r="B39" s="428" t="s">
        <v>1021</v>
      </c>
      <c r="C39" s="450">
        <f>5.94/1000</f>
        <v>0.00594</v>
      </c>
      <c r="D39" s="443">
        <v>22.331526</v>
      </c>
      <c r="E39" s="450">
        <v>0.011610000000000002</v>
      </c>
      <c r="F39" s="443">
        <v>44.57834400000001</v>
      </c>
      <c r="G39" s="466" t="s">
        <v>359</v>
      </c>
      <c r="H39" s="467" t="s">
        <v>359</v>
      </c>
      <c r="I39" s="468" t="s">
        <v>359</v>
      </c>
      <c r="J39" s="467" t="s">
        <v>359</v>
      </c>
    </row>
    <row r="40" spans="1:10" ht="12.75">
      <c r="A40" s="419">
        <v>4</v>
      </c>
      <c r="B40" s="460" t="s">
        <v>1100</v>
      </c>
      <c r="C40" s="450">
        <f>0.821145975443383/1000</f>
        <v>0.000821145975443383</v>
      </c>
      <c r="D40" s="443">
        <v>256.7567</v>
      </c>
      <c r="E40" s="469">
        <v>6.493860845839018E-05</v>
      </c>
      <c r="F40" s="467">
        <v>22.180739999999993</v>
      </c>
      <c r="G40" s="464">
        <v>0.00020054570259208737</v>
      </c>
      <c r="H40" s="443">
        <v>58.14666</v>
      </c>
      <c r="I40" s="465">
        <v>8.922237380627559E-05</v>
      </c>
      <c r="J40" s="443">
        <v>23.820299999999996</v>
      </c>
    </row>
    <row r="41" spans="1:12" ht="12.75">
      <c r="A41" s="419">
        <v>5</v>
      </c>
      <c r="B41" s="460" t="s">
        <v>1101</v>
      </c>
      <c r="C41" s="450">
        <f>10.0418826739427/1000</f>
        <v>0.0100418826739427</v>
      </c>
      <c r="D41" s="443">
        <v>331.9403810000001</v>
      </c>
      <c r="E41" s="469">
        <v>0.0013789904502046384</v>
      </c>
      <c r="F41" s="467">
        <v>47.083307999999995</v>
      </c>
      <c r="G41" s="466" t="s">
        <v>359</v>
      </c>
      <c r="H41" s="467" t="s">
        <v>359</v>
      </c>
      <c r="I41" s="468" t="s">
        <v>359</v>
      </c>
      <c r="J41" s="467" t="s">
        <v>359</v>
      </c>
      <c r="L41" s="409" t="s">
        <v>976</v>
      </c>
    </row>
    <row r="42" spans="1:10" ht="12.75">
      <c r="A42" s="419"/>
      <c r="B42" s="458" t="s">
        <v>1098</v>
      </c>
      <c r="C42" s="470">
        <f aca="true" t="shared" si="2" ref="C42:J42">SUM(C37:C41)</f>
        <v>0.03251192864938609</v>
      </c>
      <c r="D42" s="459">
        <f t="shared" si="2"/>
        <v>6362.299275000001</v>
      </c>
      <c r="E42" s="470">
        <f t="shared" si="2"/>
        <v>0.01403922905866303</v>
      </c>
      <c r="F42" s="459">
        <f t="shared" si="2"/>
        <v>429.5999160000001</v>
      </c>
      <c r="G42" s="471">
        <f t="shared" si="2"/>
        <v>0.00044094570259208747</v>
      </c>
      <c r="H42" s="459">
        <f t="shared" si="2"/>
        <v>157.351113</v>
      </c>
      <c r="I42" s="471">
        <f t="shared" si="2"/>
        <v>0.00025352237380627565</v>
      </c>
      <c r="J42" s="459">
        <f t="shared" si="2"/>
        <v>92.76123599999997</v>
      </c>
    </row>
    <row r="43" spans="1:10" ht="12.75">
      <c r="A43" s="289" t="str">
        <f>'[1]65'!A19</f>
        <v>$ indicates as on March 31, 2020</v>
      </c>
      <c r="B43" s="343"/>
      <c r="C43" s="343"/>
      <c r="D43" s="343"/>
      <c r="E43" s="343"/>
      <c r="F43" s="472"/>
      <c r="G43" s="472"/>
      <c r="H43" s="472"/>
      <c r="I43" s="472"/>
      <c r="J43" s="472"/>
    </row>
    <row r="44" spans="1:10" ht="12.75">
      <c r="A44" s="473" t="s">
        <v>1102</v>
      </c>
      <c r="B44" s="730" t="s">
        <v>1103</v>
      </c>
      <c r="C44" s="730"/>
      <c r="D44" s="730"/>
      <c r="E44" s="730"/>
      <c r="F44" s="730"/>
      <c r="G44" s="730"/>
      <c r="H44" s="730"/>
      <c r="I44" s="730"/>
      <c r="J44" s="730"/>
    </row>
    <row r="45" spans="1:10" ht="14.25" customHeight="1">
      <c r="A45" s="473"/>
      <c r="B45" s="688" t="s">
        <v>1104</v>
      </c>
      <c r="C45" s="688"/>
      <c r="D45" s="688"/>
      <c r="E45" s="688"/>
      <c r="F45" s="688"/>
      <c r="G45" s="688"/>
      <c r="H45" s="688"/>
      <c r="I45" s="688"/>
      <c r="J45" s="688"/>
    </row>
    <row r="46" spans="1:10" ht="12.75">
      <c r="A46" s="422" t="s">
        <v>1105</v>
      </c>
      <c r="E46" s="474"/>
      <c r="F46" s="472"/>
      <c r="G46" s="472"/>
      <c r="H46" s="474"/>
      <c r="I46" s="474" t="s">
        <v>976</v>
      </c>
      <c r="J46" s="472"/>
    </row>
    <row r="47" spans="1:8" ht="12.75">
      <c r="A47" s="422"/>
      <c r="G47" s="409" t="s">
        <v>976</v>
      </c>
      <c r="H47" s="409" t="s">
        <v>976</v>
      </c>
    </row>
    <row r="49" spans="3:9" ht="12.75">
      <c r="C49" s="475"/>
      <c r="G49" s="475"/>
      <c r="I49" s="475"/>
    </row>
    <row r="50" spans="3:9" ht="12.75">
      <c r="C50" s="475"/>
      <c r="G50" s="475"/>
      <c r="I50" s="475"/>
    </row>
    <row r="52" spans="8:10" ht="12.75">
      <c r="H52" s="476"/>
      <c r="I52" s="477"/>
      <c r="J52" s="476"/>
    </row>
    <row r="53" ht="12.75">
      <c r="I53" s="477"/>
    </row>
  </sheetData>
  <sheetProtection/>
  <mergeCells count="12">
    <mergeCell ref="B44:J44"/>
    <mergeCell ref="B45:J45"/>
    <mergeCell ref="G2:H2"/>
    <mergeCell ref="I2:J2"/>
    <mergeCell ref="B4:J4"/>
    <mergeCell ref="B14:J14"/>
    <mergeCell ref="B32:J32"/>
    <mergeCell ref="B36:J36"/>
    <mergeCell ref="A2:A3"/>
    <mergeCell ref="B2:B3"/>
    <mergeCell ref="C2:D2"/>
    <mergeCell ref="E2:F2"/>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F46"/>
  <sheetViews>
    <sheetView zoomScalePageLayoutView="0" workbookViewId="0" topLeftCell="A1">
      <selection activeCell="L26" sqref="L26"/>
    </sheetView>
  </sheetViews>
  <sheetFormatPr defaultColWidth="9.140625" defaultRowHeight="12.75"/>
  <cols>
    <col min="1" max="1" width="32.7109375" style="0" customWidth="1"/>
    <col min="2" max="2" width="11.8515625" style="0" customWidth="1"/>
    <col min="3" max="3" width="12.28125" style="0" customWidth="1"/>
    <col min="4" max="4" width="11.57421875" style="0" customWidth="1"/>
    <col min="5" max="5" width="12.28125" style="0" customWidth="1"/>
    <col min="6" max="6" width="12.8515625" style="0" customWidth="1"/>
  </cols>
  <sheetData>
    <row r="1" spans="1:6" ht="15.75">
      <c r="A1" s="215" t="s">
        <v>972</v>
      </c>
      <c r="B1" s="216"/>
      <c r="C1" s="216"/>
      <c r="D1" s="217"/>
      <c r="E1" s="741"/>
      <c r="F1" s="742"/>
    </row>
    <row r="2" spans="1:6" ht="15">
      <c r="A2" s="743" t="s">
        <v>893</v>
      </c>
      <c r="B2" s="744"/>
      <c r="C2" s="744"/>
      <c r="D2" s="736"/>
      <c r="E2" s="745">
        <v>20384759</v>
      </c>
      <c r="F2" s="746"/>
    </row>
    <row r="3" spans="1:6" ht="15">
      <c r="A3" s="747" t="s">
        <v>894</v>
      </c>
      <c r="B3" s="744"/>
      <c r="C3" s="744"/>
      <c r="D3" s="736"/>
      <c r="E3" s="737">
        <v>29.7</v>
      </c>
      <c r="F3" s="738"/>
    </row>
    <row r="4" spans="1:6" ht="15">
      <c r="A4" s="734" t="s">
        <v>895</v>
      </c>
      <c r="B4" s="735"/>
      <c r="C4" s="735"/>
      <c r="D4" s="736"/>
      <c r="E4" s="737">
        <v>31.1</v>
      </c>
      <c r="F4" s="738"/>
    </row>
    <row r="5" spans="1:6" ht="15">
      <c r="A5" s="218" t="s">
        <v>896</v>
      </c>
      <c r="B5" s="219">
        <v>43770</v>
      </c>
      <c r="C5" s="219">
        <v>43800</v>
      </c>
      <c r="D5" s="219">
        <v>43831</v>
      </c>
      <c r="E5" s="219">
        <v>43862</v>
      </c>
      <c r="F5" s="219">
        <v>43891</v>
      </c>
    </row>
    <row r="6" spans="1:6" ht="15">
      <c r="A6" s="220" t="s">
        <v>693</v>
      </c>
      <c r="B6" s="221">
        <v>4</v>
      </c>
      <c r="C6" s="221">
        <v>4</v>
      </c>
      <c r="D6" s="221">
        <v>4</v>
      </c>
      <c r="E6" s="221">
        <v>4</v>
      </c>
      <c r="F6" s="221">
        <v>3</v>
      </c>
    </row>
    <row r="7" spans="1:6" ht="15">
      <c r="A7" s="222" t="s">
        <v>694</v>
      </c>
      <c r="B7" s="223">
        <v>5.15</v>
      </c>
      <c r="C7" s="223">
        <v>5.15</v>
      </c>
      <c r="D7" s="223">
        <v>5.15</v>
      </c>
      <c r="E7" s="223">
        <v>5.15</v>
      </c>
      <c r="F7" s="223">
        <v>4.4</v>
      </c>
    </row>
    <row r="8" spans="1:6" ht="16.5">
      <c r="A8" s="224" t="s">
        <v>897</v>
      </c>
      <c r="B8" s="225">
        <v>159461.5</v>
      </c>
      <c r="C8" s="225">
        <v>160616.48</v>
      </c>
      <c r="D8" s="225">
        <v>162175.89</v>
      </c>
      <c r="E8" s="225">
        <v>163700.23</v>
      </c>
      <c r="F8" s="225">
        <v>167952.76</v>
      </c>
    </row>
    <row r="9" spans="1:6" ht="15">
      <c r="A9" s="222" t="s">
        <v>898</v>
      </c>
      <c r="B9" s="225">
        <v>129587.55</v>
      </c>
      <c r="C9" s="225">
        <v>130086.51</v>
      </c>
      <c r="D9" s="225">
        <v>131264.72</v>
      </c>
      <c r="E9" s="225">
        <v>132355.38</v>
      </c>
      <c r="F9" s="225">
        <v>135710.33</v>
      </c>
    </row>
    <row r="10" spans="1:6" ht="15">
      <c r="A10" s="226" t="s">
        <v>899</v>
      </c>
      <c r="B10" s="225">
        <v>98609.16</v>
      </c>
      <c r="C10" s="225">
        <v>99472.02</v>
      </c>
      <c r="D10" s="225">
        <v>100055.32</v>
      </c>
      <c r="E10" s="225">
        <v>100416.89</v>
      </c>
      <c r="F10" s="225">
        <v>103719.13</v>
      </c>
    </row>
    <row r="11" spans="1:6" ht="15.75">
      <c r="A11" s="227" t="s">
        <v>900</v>
      </c>
      <c r="B11" s="228"/>
      <c r="C11" s="228"/>
      <c r="D11" s="228"/>
      <c r="E11" s="228"/>
      <c r="F11" s="228"/>
    </row>
    <row r="12" spans="1:6" ht="15">
      <c r="A12" s="229" t="s">
        <v>695</v>
      </c>
      <c r="B12" s="230">
        <v>5.03</v>
      </c>
      <c r="C12" s="230">
        <v>5.11</v>
      </c>
      <c r="D12" s="230">
        <v>4.94</v>
      </c>
      <c r="E12" s="230">
        <v>4.96</v>
      </c>
      <c r="F12" s="230">
        <v>5.05</v>
      </c>
    </row>
    <row r="13" spans="1:6" ht="15">
      <c r="A13" s="229" t="s">
        <v>696</v>
      </c>
      <c r="B13" s="223">
        <v>4.99</v>
      </c>
      <c r="C13" s="223">
        <v>5.03</v>
      </c>
      <c r="D13" s="223">
        <v>5.13</v>
      </c>
      <c r="E13" s="223">
        <v>5.08</v>
      </c>
      <c r="F13" s="223">
        <v>5.28</v>
      </c>
    </row>
    <row r="14" spans="1:6" ht="15">
      <c r="A14" s="229" t="s">
        <v>697</v>
      </c>
      <c r="B14" s="231" t="s">
        <v>698</v>
      </c>
      <c r="C14" s="231" t="s">
        <v>699</v>
      </c>
      <c r="D14" s="231" t="s">
        <v>699</v>
      </c>
      <c r="E14" s="231" t="s">
        <v>700</v>
      </c>
      <c r="F14" s="231" t="s">
        <v>701</v>
      </c>
    </row>
    <row r="15" spans="1:6" ht="30">
      <c r="A15" s="232" t="s">
        <v>702</v>
      </c>
      <c r="B15" s="223" t="s">
        <v>703</v>
      </c>
      <c r="C15" s="223" t="s">
        <v>704</v>
      </c>
      <c r="D15" s="223" t="s">
        <v>705</v>
      </c>
      <c r="E15" s="223" t="s">
        <v>706</v>
      </c>
      <c r="F15" s="223" t="s">
        <v>707</v>
      </c>
    </row>
    <row r="16" spans="1:6" ht="15.75">
      <c r="A16" s="227" t="s">
        <v>901</v>
      </c>
      <c r="B16" s="228"/>
      <c r="C16" s="228"/>
      <c r="D16" s="228"/>
      <c r="E16" s="228"/>
      <c r="F16" s="228"/>
    </row>
    <row r="17" spans="1:6" ht="15">
      <c r="A17" s="233" t="s">
        <v>902</v>
      </c>
      <c r="B17" s="234">
        <v>888696.188185821</v>
      </c>
      <c r="C17" s="234">
        <v>725543.1066181471</v>
      </c>
      <c r="D17" s="234">
        <v>861192.737484901</v>
      </c>
      <c r="E17" s="234">
        <v>852478.2387649382</v>
      </c>
      <c r="F17" s="234">
        <v>1088220.59</v>
      </c>
    </row>
    <row r="18" spans="1:6" ht="15">
      <c r="A18" s="235" t="s">
        <v>708</v>
      </c>
      <c r="B18" s="234">
        <v>15475077.14</v>
      </c>
      <c r="C18" s="234">
        <v>15553829.04</v>
      </c>
      <c r="D18" s="234">
        <v>15650981.73</v>
      </c>
      <c r="E18" s="234">
        <v>14687010.42</v>
      </c>
      <c r="F18" s="234">
        <v>11348756.59</v>
      </c>
    </row>
    <row r="19" spans="1:6" ht="15">
      <c r="A19" s="235" t="s">
        <v>709</v>
      </c>
      <c r="B19" s="234">
        <v>15315478.4326021</v>
      </c>
      <c r="C19" s="234">
        <v>15431966.6263334</v>
      </c>
      <c r="D19" s="234">
        <v>15517106.7919859</v>
      </c>
      <c r="E19" s="234">
        <v>14552073.9636871</v>
      </c>
      <c r="F19" s="234">
        <v>11243111.7674474</v>
      </c>
    </row>
    <row r="20" spans="1:6" ht="15">
      <c r="A20" s="236" t="s">
        <v>710</v>
      </c>
      <c r="B20" s="225">
        <v>25231</v>
      </c>
      <c r="C20" s="225">
        <v>7338</v>
      </c>
      <c r="D20" s="225">
        <v>12123</v>
      </c>
      <c r="E20" s="225">
        <v>1820</v>
      </c>
      <c r="F20" s="225">
        <v>-61973</v>
      </c>
    </row>
    <row r="21" spans="1:6" ht="15.75">
      <c r="A21" s="227" t="s">
        <v>711</v>
      </c>
      <c r="B21" s="228"/>
      <c r="C21" s="228"/>
      <c r="D21" s="228"/>
      <c r="E21" s="228"/>
      <c r="F21" s="228"/>
    </row>
    <row r="22" spans="1:6" ht="15">
      <c r="A22" s="233" t="s">
        <v>712</v>
      </c>
      <c r="B22" s="234">
        <v>451080</v>
      </c>
      <c r="C22" s="234">
        <v>457468</v>
      </c>
      <c r="D22" s="234">
        <v>471300</v>
      </c>
      <c r="E22" s="234">
        <v>481540</v>
      </c>
      <c r="F22" s="234">
        <v>474660</v>
      </c>
    </row>
    <row r="23" spans="1:6" ht="15">
      <c r="A23" s="235" t="s">
        <v>713</v>
      </c>
      <c r="B23" s="231">
        <v>71.73</v>
      </c>
      <c r="C23" s="231">
        <v>71.274</v>
      </c>
      <c r="D23" s="231">
        <v>71.51</v>
      </c>
      <c r="E23" s="231">
        <v>72.19</v>
      </c>
      <c r="F23" s="231">
        <v>74.84</v>
      </c>
    </row>
    <row r="24" spans="1:6" ht="15">
      <c r="A24" s="235" t="s">
        <v>714</v>
      </c>
      <c r="B24" s="231">
        <v>78.98</v>
      </c>
      <c r="C24" s="231">
        <v>79.883</v>
      </c>
      <c r="D24" s="231">
        <v>78.82</v>
      </c>
      <c r="E24" s="231">
        <v>79.44</v>
      </c>
      <c r="F24" s="231">
        <v>82.64</v>
      </c>
    </row>
    <row r="25" spans="1:6" ht="15">
      <c r="A25" s="236" t="s">
        <v>715</v>
      </c>
      <c r="B25" s="223">
        <v>3.76</v>
      </c>
      <c r="C25" s="223">
        <v>4.38</v>
      </c>
      <c r="D25" s="223">
        <v>4.21</v>
      </c>
      <c r="E25" s="223">
        <v>3.91</v>
      </c>
      <c r="F25" s="223">
        <v>5.05</v>
      </c>
    </row>
    <row r="26" spans="1:6" ht="15.75">
      <c r="A26" s="227" t="s">
        <v>716</v>
      </c>
      <c r="B26" s="228"/>
      <c r="C26" s="228"/>
      <c r="D26" s="228"/>
      <c r="E26" s="228"/>
      <c r="F26" s="228"/>
    </row>
    <row r="27" spans="1:6" ht="30">
      <c r="A27" s="233" t="s">
        <v>903</v>
      </c>
      <c r="B27" s="237">
        <v>5540</v>
      </c>
      <c r="C27" s="225">
        <v>6180</v>
      </c>
      <c r="D27" s="225">
        <v>6960</v>
      </c>
      <c r="E27" s="225">
        <v>7100</v>
      </c>
      <c r="F27" s="225">
        <v>7100</v>
      </c>
    </row>
    <row r="28" spans="1:6" ht="15">
      <c r="A28" s="235" t="s">
        <v>717</v>
      </c>
      <c r="B28" s="231">
        <v>122.3</v>
      </c>
      <c r="C28" s="231">
        <v>122.8</v>
      </c>
      <c r="D28" s="231">
        <v>122.9</v>
      </c>
      <c r="E28" s="231">
        <v>122.2</v>
      </c>
      <c r="F28" s="231" t="s">
        <v>718</v>
      </c>
    </row>
    <row r="29" spans="1:6" ht="15">
      <c r="A29" s="235" t="s">
        <v>719</v>
      </c>
      <c r="B29" s="231">
        <v>148.6</v>
      </c>
      <c r="C29" s="231">
        <v>150.4</v>
      </c>
      <c r="D29" s="231">
        <v>150.2</v>
      </c>
      <c r="E29" s="231">
        <v>149.1</v>
      </c>
      <c r="F29" s="231" t="s">
        <v>718</v>
      </c>
    </row>
    <row r="30" spans="1:6" ht="15.75">
      <c r="A30" s="227" t="s">
        <v>720</v>
      </c>
      <c r="B30" s="228"/>
      <c r="C30" s="228"/>
      <c r="D30" s="228"/>
      <c r="E30" s="228"/>
      <c r="F30" s="228"/>
    </row>
    <row r="31" spans="1:6" ht="15">
      <c r="A31" s="233" t="s">
        <v>721</v>
      </c>
      <c r="B31" s="231">
        <v>128.8</v>
      </c>
      <c r="C31" s="231">
        <v>134</v>
      </c>
      <c r="D31" s="231">
        <v>137.2</v>
      </c>
      <c r="E31" s="231">
        <v>133.3</v>
      </c>
      <c r="F31" s="231" t="s">
        <v>718</v>
      </c>
    </row>
    <row r="32" spans="1:6" ht="15">
      <c r="A32" s="235" t="s">
        <v>722</v>
      </c>
      <c r="B32" s="231">
        <v>112.7</v>
      </c>
      <c r="C32" s="231">
        <v>120.9</v>
      </c>
      <c r="D32" s="231">
        <v>124.2</v>
      </c>
      <c r="E32" s="231">
        <v>123.7</v>
      </c>
      <c r="F32" s="231" t="s">
        <v>718</v>
      </c>
    </row>
    <row r="33" spans="1:6" ht="15">
      <c r="A33" s="235" t="s">
        <v>723</v>
      </c>
      <c r="B33" s="231">
        <v>130.6</v>
      </c>
      <c r="C33" s="231">
        <v>134.8</v>
      </c>
      <c r="D33" s="231">
        <v>137.7</v>
      </c>
      <c r="E33" s="231">
        <v>133.5</v>
      </c>
      <c r="F33" s="231" t="s">
        <v>718</v>
      </c>
    </row>
    <row r="34" spans="1:6" ht="15">
      <c r="A34" s="236" t="s">
        <v>724</v>
      </c>
      <c r="B34" s="231">
        <v>139.9</v>
      </c>
      <c r="C34" s="231">
        <v>150.3</v>
      </c>
      <c r="D34" s="231">
        <v>155.6</v>
      </c>
      <c r="E34" s="231">
        <v>149.1</v>
      </c>
      <c r="F34" s="231" t="s">
        <v>718</v>
      </c>
    </row>
    <row r="35" spans="1:6" ht="15.75">
      <c r="A35" s="227" t="s">
        <v>725</v>
      </c>
      <c r="B35" s="228"/>
      <c r="C35" s="228"/>
      <c r="D35" s="228"/>
      <c r="E35" s="228"/>
      <c r="F35" s="228"/>
    </row>
    <row r="36" spans="1:6" ht="15">
      <c r="A36" s="238" t="s">
        <v>726</v>
      </c>
      <c r="B36" s="239">
        <v>25981.86</v>
      </c>
      <c r="C36" s="239">
        <v>27357.44</v>
      </c>
      <c r="D36" s="239">
        <v>25970.29</v>
      </c>
      <c r="E36" s="239">
        <v>27647.26</v>
      </c>
      <c r="F36" s="239" t="s">
        <v>718</v>
      </c>
    </row>
    <row r="37" spans="1:6" ht="15">
      <c r="A37" s="240" t="s">
        <v>727</v>
      </c>
      <c r="B37" s="241">
        <v>38106.08</v>
      </c>
      <c r="C37" s="241">
        <v>38611.27</v>
      </c>
      <c r="D37" s="241">
        <v>41144.71</v>
      </c>
      <c r="E37" s="241">
        <v>37497.46</v>
      </c>
      <c r="F37" s="241" t="s">
        <v>718</v>
      </c>
    </row>
    <row r="38" spans="1:6" ht="15">
      <c r="A38" s="242" t="s">
        <v>728</v>
      </c>
      <c r="B38" s="243">
        <f>B36-B37</f>
        <v>-12124.220000000001</v>
      </c>
      <c r="C38" s="243">
        <f>C36-C37</f>
        <v>-11253.829999999998</v>
      </c>
      <c r="D38" s="243">
        <f>D36-D37</f>
        <v>-15174.419999999998</v>
      </c>
      <c r="E38" s="243">
        <f>E36-E37</f>
        <v>-9850.2</v>
      </c>
      <c r="F38" s="243" t="s">
        <v>718</v>
      </c>
    </row>
    <row r="39" spans="1:6" ht="12.75">
      <c r="A39" s="739" t="s">
        <v>904</v>
      </c>
      <c r="B39" s="739"/>
      <c r="C39" s="739"/>
      <c r="D39" s="739"/>
      <c r="E39" s="244"/>
      <c r="F39" s="244"/>
    </row>
    <row r="40" spans="1:6" ht="12.75">
      <c r="A40" s="740" t="s">
        <v>905</v>
      </c>
      <c r="B40" s="740"/>
      <c r="C40" s="740"/>
      <c r="D40" s="740"/>
      <c r="E40" s="740"/>
      <c r="F40" s="740"/>
    </row>
    <row r="41" spans="1:6" ht="12.75">
      <c r="A41" s="245" t="s">
        <v>729</v>
      </c>
      <c r="B41" s="246"/>
      <c r="C41" s="246"/>
      <c r="D41" s="246"/>
      <c r="E41" s="246"/>
      <c r="F41" s="246"/>
    </row>
    <row r="42" spans="1:6" ht="12.75">
      <c r="A42" s="740" t="s">
        <v>906</v>
      </c>
      <c r="B42" s="740"/>
      <c r="C42" s="740"/>
      <c r="D42" s="740"/>
      <c r="E42" s="740"/>
      <c r="F42" s="740"/>
    </row>
    <row r="43" spans="1:6" ht="12.75">
      <c r="A43" s="740" t="s">
        <v>907</v>
      </c>
      <c r="B43" s="740"/>
      <c r="C43" s="740"/>
      <c r="D43" s="740"/>
      <c r="E43" s="740"/>
      <c r="F43" s="740"/>
    </row>
    <row r="44" spans="1:6" ht="12.75">
      <c r="A44" s="740" t="s">
        <v>730</v>
      </c>
      <c r="B44" s="740"/>
      <c r="C44" s="740"/>
      <c r="D44" s="740"/>
      <c r="E44" s="740"/>
      <c r="F44" s="740"/>
    </row>
    <row r="45" spans="1:6" ht="12.75">
      <c r="A45" s="247" t="s">
        <v>731</v>
      </c>
      <c r="B45" s="247"/>
      <c r="C45" s="247"/>
      <c r="D45" s="248"/>
      <c r="E45" s="248"/>
      <c r="F45" s="248"/>
    </row>
    <row r="46" spans="1:6" ht="12.75">
      <c r="A46" s="4"/>
      <c r="B46" s="4"/>
      <c r="C46" s="4"/>
      <c r="D46" s="4"/>
      <c r="E46" s="4"/>
      <c r="F46" s="4"/>
    </row>
  </sheetData>
  <sheetProtection/>
  <mergeCells count="12">
    <mergeCell ref="A44:F44"/>
    <mergeCell ref="E1:F1"/>
    <mergeCell ref="A2:D2"/>
    <mergeCell ref="E2:F2"/>
    <mergeCell ref="A3:D3"/>
    <mergeCell ref="E3:F3"/>
    <mergeCell ref="A4:D4"/>
    <mergeCell ref="E4:F4"/>
    <mergeCell ref="A39:D39"/>
    <mergeCell ref="A40:F40"/>
    <mergeCell ref="A42:F42"/>
    <mergeCell ref="A43:F43"/>
  </mergeCells>
  <hyperlinks>
    <hyperlink ref="A13" r:id="rId1" display="_edn3"/>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E32" sqref="E32"/>
    </sheetView>
  </sheetViews>
  <sheetFormatPr defaultColWidth="9.140625" defaultRowHeight="12.75"/>
  <cols>
    <col min="1" max="1" width="31.57421875" style="83" customWidth="1"/>
    <col min="2" max="2" width="7.57421875" style="83" customWidth="1"/>
    <col min="3" max="3" width="11.7109375" style="83" customWidth="1"/>
    <col min="4" max="4" width="9.7109375" style="83" customWidth="1"/>
    <col min="5" max="6" width="10.7109375" style="83" customWidth="1"/>
    <col min="7" max="7" width="9.421875" style="83" customWidth="1"/>
    <col min="8" max="16384" width="9.140625" style="83" customWidth="1"/>
  </cols>
  <sheetData>
    <row r="1" spans="1:7" ht="18.75" customHeight="1">
      <c r="A1" s="532" t="s">
        <v>745</v>
      </c>
      <c r="B1" s="532"/>
      <c r="C1" s="532"/>
      <c r="D1" s="532"/>
      <c r="E1" s="532"/>
      <c r="F1" s="532"/>
      <c r="G1" s="532"/>
    </row>
    <row r="2" spans="1:7" s="103" customFormat="1" ht="13.5" customHeight="1">
      <c r="A2" s="533" t="s">
        <v>131</v>
      </c>
      <c r="B2" s="514" t="s">
        <v>28</v>
      </c>
      <c r="C2" s="514"/>
      <c r="D2" s="514" t="s">
        <v>778</v>
      </c>
      <c r="E2" s="514"/>
      <c r="F2" s="534">
        <v>43893</v>
      </c>
      <c r="G2" s="534"/>
    </row>
    <row r="3" spans="1:7" s="103" customFormat="1" ht="38.25">
      <c r="A3" s="533"/>
      <c r="B3" s="107" t="s">
        <v>126</v>
      </c>
      <c r="C3" s="108" t="s">
        <v>746</v>
      </c>
      <c r="D3" s="107" t="s">
        <v>126</v>
      </c>
      <c r="E3" s="108" t="s">
        <v>746</v>
      </c>
      <c r="F3" s="107" t="s">
        <v>126</v>
      </c>
      <c r="G3" s="108" t="s">
        <v>741</v>
      </c>
    </row>
    <row r="4" spans="1:7" s="103" customFormat="1" ht="15">
      <c r="A4" s="116" t="s">
        <v>747</v>
      </c>
      <c r="B4" s="117" t="s">
        <v>748</v>
      </c>
      <c r="C4" s="118" t="s">
        <v>748</v>
      </c>
      <c r="D4" s="117">
        <v>0</v>
      </c>
      <c r="E4" s="117">
        <v>0</v>
      </c>
      <c r="F4" s="117">
        <v>0</v>
      </c>
      <c r="G4" s="117">
        <v>0</v>
      </c>
    </row>
    <row r="5" spans="1:7" s="103" customFormat="1" ht="15">
      <c r="A5" s="116" t="s">
        <v>749</v>
      </c>
      <c r="B5" s="117">
        <v>1</v>
      </c>
      <c r="C5" s="118">
        <v>9</v>
      </c>
      <c r="D5" s="117">
        <v>0</v>
      </c>
      <c r="E5" s="117">
        <v>0</v>
      </c>
      <c r="F5" s="117">
        <v>0</v>
      </c>
      <c r="G5" s="117">
        <v>0</v>
      </c>
    </row>
    <row r="6" spans="1:7" s="103" customFormat="1" ht="15">
      <c r="A6" s="116" t="s">
        <v>750</v>
      </c>
      <c r="B6" s="117">
        <v>1</v>
      </c>
      <c r="C6" s="118">
        <v>1131</v>
      </c>
      <c r="D6" s="117">
        <v>3</v>
      </c>
      <c r="E6" s="118">
        <v>2345.4762225000004</v>
      </c>
      <c r="F6" s="117">
        <v>0</v>
      </c>
      <c r="G6" s="117">
        <v>0</v>
      </c>
    </row>
    <row r="7" spans="1:7" s="103" customFormat="1" ht="15">
      <c r="A7" s="116" t="s">
        <v>751</v>
      </c>
      <c r="B7" s="117">
        <v>4</v>
      </c>
      <c r="C7" s="118">
        <v>542</v>
      </c>
      <c r="D7" s="117">
        <v>4</v>
      </c>
      <c r="E7" s="118">
        <v>255.9626804</v>
      </c>
      <c r="F7" s="117">
        <v>0</v>
      </c>
      <c r="G7" s="117">
        <v>0</v>
      </c>
    </row>
    <row r="8" spans="1:7" s="103" customFormat="1" ht="15">
      <c r="A8" s="116" t="s">
        <v>752</v>
      </c>
      <c r="B8" s="117">
        <v>4</v>
      </c>
      <c r="C8" s="118">
        <v>622</v>
      </c>
      <c r="D8" s="117">
        <v>4</v>
      </c>
      <c r="E8" s="118">
        <v>152.65588200000002</v>
      </c>
      <c r="F8" s="117">
        <v>0</v>
      </c>
      <c r="G8" s="117">
        <v>0</v>
      </c>
    </row>
    <row r="9" spans="1:7" s="103" customFormat="1" ht="15">
      <c r="A9" s="116" t="s">
        <v>753</v>
      </c>
      <c r="B9" s="117">
        <v>2</v>
      </c>
      <c r="C9" s="118">
        <v>59</v>
      </c>
      <c r="D9" s="117">
        <v>3</v>
      </c>
      <c r="E9" s="118">
        <v>66.1104</v>
      </c>
      <c r="F9" s="117">
        <v>0</v>
      </c>
      <c r="G9" s="117">
        <v>0</v>
      </c>
    </row>
    <row r="10" spans="1:7" s="103" customFormat="1" ht="15">
      <c r="A10" s="116" t="s">
        <v>754</v>
      </c>
      <c r="B10" s="117">
        <v>8</v>
      </c>
      <c r="C10" s="118">
        <v>266</v>
      </c>
      <c r="D10" s="117">
        <v>5</v>
      </c>
      <c r="E10" s="118">
        <v>4217.973559999999</v>
      </c>
      <c r="F10" s="117">
        <v>0</v>
      </c>
      <c r="G10" s="117">
        <v>0</v>
      </c>
    </row>
    <row r="11" spans="1:7" s="103" customFormat="1" ht="15">
      <c r="A11" s="116" t="s">
        <v>755</v>
      </c>
      <c r="B11" s="117">
        <v>9</v>
      </c>
      <c r="C11" s="118">
        <v>467</v>
      </c>
      <c r="D11" s="117">
        <v>5</v>
      </c>
      <c r="E11" s="118">
        <v>1992.0974509999999</v>
      </c>
      <c r="F11" s="117">
        <v>0</v>
      </c>
      <c r="G11" s="117">
        <v>0</v>
      </c>
    </row>
    <row r="12" spans="1:7" s="103" customFormat="1" ht="15">
      <c r="A12" s="116" t="s">
        <v>756</v>
      </c>
      <c r="B12" s="117">
        <v>1</v>
      </c>
      <c r="C12" s="118">
        <v>1</v>
      </c>
      <c r="D12" s="117">
        <v>1</v>
      </c>
      <c r="E12" s="118">
        <v>2.2692</v>
      </c>
      <c r="F12" s="117">
        <v>0</v>
      </c>
      <c r="G12" s="117">
        <v>0</v>
      </c>
    </row>
    <row r="13" spans="1:7" s="103" customFormat="1" ht="15">
      <c r="A13" s="116" t="s">
        <v>757</v>
      </c>
      <c r="B13" s="117">
        <v>4</v>
      </c>
      <c r="C13" s="118">
        <v>3739</v>
      </c>
      <c r="D13" s="117">
        <v>3</v>
      </c>
      <c r="E13" s="118">
        <v>10446.407567999999</v>
      </c>
      <c r="F13" s="117">
        <v>1</v>
      </c>
      <c r="G13" s="118">
        <v>10340.8</v>
      </c>
    </row>
    <row r="14" spans="1:7" s="103" customFormat="1" ht="15">
      <c r="A14" s="116" t="s">
        <v>758</v>
      </c>
      <c r="B14" s="117">
        <v>4</v>
      </c>
      <c r="C14" s="118">
        <v>90</v>
      </c>
      <c r="D14" s="117">
        <v>2</v>
      </c>
      <c r="E14" s="118">
        <v>64.08</v>
      </c>
      <c r="F14" s="117">
        <v>0</v>
      </c>
      <c r="G14" s="117">
        <v>0</v>
      </c>
    </row>
    <row r="15" spans="1:7" s="103" customFormat="1" ht="15">
      <c r="A15" s="116" t="s">
        <v>759</v>
      </c>
      <c r="B15" s="117">
        <v>3</v>
      </c>
      <c r="C15" s="118">
        <v>58</v>
      </c>
      <c r="D15" s="117">
        <v>7</v>
      </c>
      <c r="E15" s="118">
        <v>4701.94867</v>
      </c>
      <c r="F15" s="117">
        <v>0</v>
      </c>
      <c r="G15" s="117">
        <v>0</v>
      </c>
    </row>
    <row r="16" spans="1:7" s="103" customFormat="1" ht="15">
      <c r="A16" s="116" t="s">
        <v>760</v>
      </c>
      <c r="B16" s="117">
        <v>3</v>
      </c>
      <c r="C16" s="118">
        <v>1647</v>
      </c>
      <c r="D16" s="117"/>
      <c r="E16" s="118"/>
      <c r="F16" s="117">
        <v>0</v>
      </c>
      <c r="G16" s="117">
        <v>0</v>
      </c>
    </row>
    <row r="17" spans="1:7" s="103" customFormat="1" ht="15">
      <c r="A17" s="116" t="s">
        <v>761</v>
      </c>
      <c r="B17" s="117">
        <v>2</v>
      </c>
      <c r="C17" s="118">
        <v>45</v>
      </c>
      <c r="D17" s="117">
        <v>4</v>
      </c>
      <c r="E17" s="118">
        <v>484.0077222</v>
      </c>
      <c r="F17" s="117">
        <v>0</v>
      </c>
      <c r="G17" s="117">
        <v>0</v>
      </c>
    </row>
    <row r="18" spans="1:7" s="103" customFormat="1" ht="15">
      <c r="A18" s="116" t="s">
        <v>762</v>
      </c>
      <c r="B18" s="117" t="s">
        <v>763</v>
      </c>
      <c r="C18" s="118" t="s">
        <v>763</v>
      </c>
      <c r="D18" s="117">
        <v>0</v>
      </c>
      <c r="E18" s="118">
        <v>0</v>
      </c>
      <c r="F18" s="117">
        <v>0</v>
      </c>
      <c r="G18" s="117">
        <v>0</v>
      </c>
    </row>
    <row r="19" spans="1:7" s="103" customFormat="1" ht="15">
      <c r="A19" s="116" t="s">
        <v>764</v>
      </c>
      <c r="B19" s="117">
        <v>1</v>
      </c>
      <c r="C19" s="118">
        <v>10</v>
      </c>
      <c r="D19" s="117">
        <v>0</v>
      </c>
      <c r="E19" s="118">
        <v>0</v>
      </c>
      <c r="F19" s="117">
        <v>0</v>
      </c>
      <c r="G19" s="117">
        <v>0</v>
      </c>
    </row>
    <row r="20" spans="1:7" s="103" customFormat="1" ht="15">
      <c r="A20" s="116" t="s">
        <v>765</v>
      </c>
      <c r="B20" s="117">
        <v>2</v>
      </c>
      <c r="C20" s="118">
        <v>39</v>
      </c>
      <c r="D20" s="117">
        <v>1</v>
      </c>
      <c r="E20" s="118">
        <v>500</v>
      </c>
      <c r="F20" s="117">
        <v>0</v>
      </c>
      <c r="G20" s="117">
        <v>0</v>
      </c>
    </row>
    <row r="21" spans="1:7" s="103" customFormat="1" ht="15">
      <c r="A21" s="116" t="s">
        <v>766</v>
      </c>
      <c r="B21" s="117" t="s">
        <v>763</v>
      </c>
      <c r="C21" s="118" t="s">
        <v>748</v>
      </c>
      <c r="D21" s="117">
        <v>0</v>
      </c>
      <c r="E21" s="118">
        <v>0</v>
      </c>
      <c r="F21" s="117">
        <v>0</v>
      </c>
      <c r="G21" s="117">
        <v>0</v>
      </c>
    </row>
    <row r="22" spans="1:7" s="103" customFormat="1" ht="15">
      <c r="A22" s="116" t="s">
        <v>767</v>
      </c>
      <c r="B22" s="117" t="s">
        <v>748</v>
      </c>
      <c r="C22" s="118" t="s">
        <v>748</v>
      </c>
      <c r="D22" s="117">
        <v>2</v>
      </c>
      <c r="E22" s="118">
        <v>8.9792</v>
      </c>
      <c r="F22" s="117">
        <v>0</v>
      </c>
      <c r="G22" s="117">
        <v>0</v>
      </c>
    </row>
    <row r="23" spans="1:7" s="103" customFormat="1" ht="15">
      <c r="A23" s="116" t="s">
        <v>768</v>
      </c>
      <c r="B23" s="117" t="s">
        <v>748</v>
      </c>
      <c r="C23" s="118" t="s">
        <v>748</v>
      </c>
      <c r="D23" s="117">
        <v>0</v>
      </c>
      <c r="E23" s="118">
        <v>0</v>
      </c>
      <c r="F23" s="117">
        <v>0</v>
      </c>
      <c r="G23" s="117">
        <v>0</v>
      </c>
    </row>
    <row r="24" spans="1:7" s="103" customFormat="1" ht="15">
      <c r="A24" s="116" t="s">
        <v>769</v>
      </c>
      <c r="B24" s="117" t="s">
        <v>748</v>
      </c>
      <c r="C24" s="118" t="s">
        <v>763</v>
      </c>
      <c r="D24" s="117">
        <v>3</v>
      </c>
      <c r="E24" s="118">
        <v>49402.856544</v>
      </c>
      <c r="F24" s="117">
        <v>0</v>
      </c>
      <c r="G24" s="117">
        <v>0</v>
      </c>
    </row>
    <row r="25" spans="1:7" s="103" customFormat="1" ht="15">
      <c r="A25" s="116" t="s">
        <v>770</v>
      </c>
      <c r="B25" s="117">
        <v>10</v>
      </c>
      <c r="C25" s="118">
        <v>1321</v>
      </c>
      <c r="D25" s="117">
        <v>1</v>
      </c>
      <c r="E25" s="118">
        <v>24.809317</v>
      </c>
      <c r="F25" s="117">
        <v>0</v>
      </c>
      <c r="G25" s="117">
        <v>0</v>
      </c>
    </row>
    <row r="26" spans="1:7" s="103" customFormat="1" ht="15">
      <c r="A26" s="116" t="s">
        <v>771</v>
      </c>
      <c r="B26" s="117">
        <v>74</v>
      </c>
      <c r="C26" s="118">
        <v>8189</v>
      </c>
      <c r="D26" s="117">
        <v>27</v>
      </c>
      <c r="E26" s="118">
        <v>1716.4466960000004</v>
      </c>
      <c r="F26" s="117">
        <v>7</v>
      </c>
      <c r="G26" s="118">
        <v>390.04</v>
      </c>
    </row>
    <row r="27" spans="1:7" s="121" customFormat="1" ht="15">
      <c r="A27" s="119" t="s">
        <v>99</v>
      </c>
      <c r="B27" s="90">
        <v>133</v>
      </c>
      <c r="C27" s="120">
        <v>18235</v>
      </c>
      <c r="D27" s="90">
        <f>SUM(D4:D26)</f>
        <v>75</v>
      </c>
      <c r="E27" s="90">
        <f>SUM(E4:E26)</f>
        <v>76382.08111310001</v>
      </c>
      <c r="F27" s="90">
        <f>SUM(F4:F26)</f>
        <v>8</v>
      </c>
      <c r="G27" s="90">
        <f>SUM(G4:G26)</f>
        <v>10730.84</v>
      </c>
    </row>
    <row r="28" spans="1:7" s="121" customFormat="1" ht="15">
      <c r="A28" s="122"/>
      <c r="B28" s="123"/>
      <c r="C28" s="124"/>
      <c r="D28" s="123"/>
      <c r="E28" s="123"/>
      <c r="F28" s="123"/>
      <c r="G28" s="123"/>
    </row>
    <row r="29" spans="1:7" s="104" customFormat="1" ht="12">
      <c r="A29" s="531" t="s">
        <v>85</v>
      </c>
      <c r="B29" s="531"/>
      <c r="C29" s="531"/>
      <c r="D29" s="531"/>
      <c r="E29" s="531"/>
      <c r="F29" s="531"/>
      <c r="G29" s="531"/>
    </row>
    <row r="30" s="103" customFormat="1" ht="15"/>
  </sheetData>
  <sheetProtection/>
  <mergeCells count="6">
    <mergeCell ref="A2:A3"/>
    <mergeCell ref="B2:C2"/>
    <mergeCell ref="D2:E2"/>
    <mergeCell ref="A1:G1"/>
    <mergeCell ref="F2:G2"/>
    <mergeCell ref="A29:G29"/>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Q25"/>
  <sheetViews>
    <sheetView zoomScalePageLayoutView="0" workbookViewId="0" topLeftCell="A1">
      <selection activeCell="M17" sqref="M17"/>
    </sheetView>
  </sheetViews>
  <sheetFormatPr defaultColWidth="9.140625" defaultRowHeight="12.75"/>
  <cols>
    <col min="1" max="1" width="8.8515625" style="83" customWidth="1"/>
    <col min="2" max="2" width="7.8515625" style="83" customWidth="1"/>
    <col min="3" max="3" width="11.140625" style="83" customWidth="1"/>
    <col min="4" max="4" width="9.7109375" style="83" customWidth="1"/>
    <col min="5" max="5" width="9.28125" style="83" customWidth="1"/>
    <col min="6" max="7" width="8.8515625" style="83" customWidth="1"/>
    <col min="8" max="8" width="8.57421875" style="83" customWidth="1"/>
    <col min="9" max="9" width="9.7109375" style="83" customWidth="1"/>
    <col min="10" max="10" width="8.421875" style="83" customWidth="1"/>
    <col min="11" max="11" width="9.28125" style="83" customWidth="1"/>
    <col min="12" max="12" width="8.8515625" style="83" customWidth="1"/>
    <col min="13" max="13" width="9.8515625" style="83" customWidth="1"/>
    <col min="14" max="14" width="8.8515625" style="83" customWidth="1"/>
    <col min="15" max="15" width="9.140625" style="83" customWidth="1"/>
    <col min="16" max="16" width="8.28125" style="83" customWidth="1"/>
    <col min="17" max="17" width="9.00390625" style="83" customWidth="1"/>
    <col min="18" max="18" width="4.7109375" style="83" bestFit="1" customWidth="1"/>
    <col min="19" max="16384" width="9.140625" style="83" customWidth="1"/>
  </cols>
  <sheetData>
    <row r="1" spans="1:12" ht="16.5" customHeight="1">
      <c r="A1" s="538" t="s">
        <v>772</v>
      </c>
      <c r="B1" s="538"/>
      <c r="C1" s="538"/>
      <c r="D1" s="538"/>
      <c r="E1" s="538"/>
      <c r="F1" s="538"/>
      <c r="G1" s="538"/>
      <c r="H1" s="538"/>
      <c r="I1" s="538"/>
      <c r="J1" s="538"/>
      <c r="K1" s="538"/>
      <c r="L1" s="538"/>
    </row>
    <row r="2" spans="1:17" s="125" customFormat="1" ht="15">
      <c r="A2" s="539" t="s">
        <v>96</v>
      </c>
      <c r="B2" s="542" t="s">
        <v>99</v>
      </c>
      <c r="C2" s="543"/>
      <c r="D2" s="535" t="s">
        <v>134</v>
      </c>
      <c r="E2" s="536"/>
      <c r="F2" s="536"/>
      <c r="G2" s="537"/>
      <c r="H2" s="535" t="s">
        <v>135</v>
      </c>
      <c r="I2" s="536"/>
      <c r="J2" s="536"/>
      <c r="K2" s="536"/>
      <c r="L2" s="536"/>
      <c r="M2" s="536"/>
      <c r="N2" s="536"/>
      <c r="O2" s="536"/>
      <c r="P2" s="536"/>
      <c r="Q2" s="536"/>
    </row>
    <row r="3" spans="1:17" s="125" customFormat="1" ht="15">
      <c r="A3" s="540"/>
      <c r="B3" s="544"/>
      <c r="C3" s="545"/>
      <c r="D3" s="535" t="s">
        <v>136</v>
      </c>
      <c r="E3" s="537"/>
      <c r="F3" s="535" t="s">
        <v>120</v>
      </c>
      <c r="G3" s="537"/>
      <c r="H3" s="535" t="s">
        <v>137</v>
      </c>
      <c r="I3" s="537"/>
      <c r="J3" s="535" t="s">
        <v>138</v>
      </c>
      <c r="K3" s="537"/>
      <c r="L3" s="535" t="s">
        <v>139</v>
      </c>
      <c r="M3" s="537"/>
      <c r="N3" s="535" t="s">
        <v>140</v>
      </c>
      <c r="O3" s="537"/>
      <c r="P3" s="535" t="s">
        <v>141</v>
      </c>
      <c r="Q3" s="537"/>
    </row>
    <row r="4" spans="1:17" s="125" customFormat="1" ht="51">
      <c r="A4" s="541"/>
      <c r="B4" s="126" t="s">
        <v>142</v>
      </c>
      <c r="C4" s="10" t="s">
        <v>773</v>
      </c>
      <c r="D4" s="126" t="s">
        <v>142</v>
      </c>
      <c r="E4" s="10" t="s">
        <v>774</v>
      </c>
      <c r="F4" s="126" t="s">
        <v>142</v>
      </c>
      <c r="G4" s="10" t="s">
        <v>774</v>
      </c>
      <c r="H4" s="126" t="s">
        <v>142</v>
      </c>
      <c r="I4" s="10" t="s">
        <v>774</v>
      </c>
      <c r="J4" s="126" t="s">
        <v>142</v>
      </c>
      <c r="K4" s="10" t="s">
        <v>774</v>
      </c>
      <c r="L4" s="126" t="s">
        <v>142</v>
      </c>
      <c r="M4" s="10" t="s">
        <v>774</v>
      </c>
      <c r="N4" s="126" t="s">
        <v>142</v>
      </c>
      <c r="O4" s="10" t="s">
        <v>774</v>
      </c>
      <c r="P4" s="126" t="s">
        <v>142</v>
      </c>
      <c r="Q4" s="10" t="s">
        <v>774</v>
      </c>
    </row>
    <row r="5" spans="1:17" s="131" customFormat="1" ht="18" customHeight="1">
      <c r="A5" s="127" t="s">
        <v>28</v>
      </c>
      <c r="B5" s="128">
        <v>133</v>
      </c>
      <c r="C5" s="129">
        <v>18235.19</v>
      </c>
      <c r="D5" s="128">
        <v>129</v>
      </c>
      <c r="E5" s="129">
        <v>16753.35</v>
      </c>
      <c r="F5" s="128">
        <v>4</v>
      </c>
      <c r="G5" s="129">
        <v>1481.84</v>
      </c>
      <c r="H5" s="128">
        <v>27</v>
      </c>
      <c r="I5" s="129">
        <v>3344.9586926</v>
      </c>
      <c r="J5" s="128">
        <v>9</v>
      </c>
      <c r="K5" s="129">
        <v>700.1695</v>
      </c>
      <c r="L5" s="128">
        <v>82</v>
      </c>
      <c r="M5" s="129">
        <v>12172.0536261</v>
      </c>
      <c r="N5" s="128">
        <v>10</v>
      </c>
      <c r="O5" s="129">
        <v>61895.0992313</v>
      </c>
      <c r="P5" s="130">
        <v>5</v>
      </c>
      <c r="Q5" s="129">
        <v>122.9088</v>
      </c>
    </row>
    <row r="6" spans="1:17" s="131" customFormat="1" ht="18" customHeight="1">
      <c r="A6" s="127" t="s">
        <v>778</v>
      </c>
      <c r="B6" s="87">
        <f>SUM(B7:B27)</f>
        <v>75</v>
      </c>
      <c r="C6" s="87">
        <f>SUM(C7:C26)</f>
        <v>76382.0651277</v>
      </c>
      <c r="D6" s="87">
        <f>SUM(D7:D27)</f>
        <v>73</v>
      </c>
      <c r="E6" s="87">
        <f>SUM(E7:E26)</f>
        <v>75266.99512770001</v>
      </c>
      <c r="F6" s="87">
        <f>SUM(F7:F27)</f>
        <v>2</v>
      </c>
      <c r="G6" s="87">
        <f>SUM(G7:G26)</f>
        <v>1115.0700000000002</v>
      </c>
      <c r="H6" s="87">
        <f>SUM(H7:H27)</f>
        <v>17</v>
      </c>
      <c r="I6" s="87">
        <f>SUM(I7:I26)</f>
        <v>38525.770000000004</v>
      </c>
      <c r="J6" s="87">
        <f>SUM(J7:J27)</f>
        <v>0</v>
      </c>
      <c r="K6" s="87">
        <f>SUM(K7:K26)</f>
        <v>0</v>
      </c>
      <c r="L6" s="87">
        <f>SUM(L7:L27)</f>
        <v>51</v>
      </c>
      <c r="M6" s="87">
        <f>SUM(M7:M26)</f>
        <v>34672.0281837</v>
      </c>
      <c r="N6" s="87">
        <f>SUM(N7:N27)</f>
        <v>7</v>
      </c>
      <c r="O6" s="87">
        <f>SUM(O7:O26)</f>
        <v>3184.1699999999996</v>
      </c>
      <c r="P6" s="87">
        <f>SUM(P7:P27)</f>
        <v>0</v>
      </c>
      <c r="Q6" s="87">
        <f>SUM(Q7:Q26)</f>
        <v>0</v>
      </c>
    </row>
    <row r="7" spans="1:17" s="125" customFormat="1" ht="15">
      <c r="A7" s="112" t="s">
        <v>105</v>
      </c>
      <c r="B7" s="132">
        <v>10</v>
      </c>
      <c r="C7" s="133">
        <v>28232.96</v>
      </c>
      <c r="D7" s="132">
        <v>9</v>
      </c>
      <c r="E7" s="133">
        <v>27755.85</v>
      </c>
      <c r="F7" s="132">
        <v>1</v>
      </c>
      <c r="G7" s="133">
        <v>477.11</v>
      </c>
      <c r="H7" s="132">
        <v>3</v>
      </c>
      <c r="I7" s="133">
        <v>1834.58</v>
      </c>
      <c r="J7" s="132">
        <v>0</v>
      </c>
      <c r="K7" s="133">
        <v>0</v>
      </c>
      <c r="L7" s="132">
        <v>7</v>
      </c>
      <c r="M7" s="133">
        <v>26398.379999999997</v>
      </c>
      <c r="N7" s="132">
        <v>0</v>
      </c>
      <c r="O7" s="133">
        <v>0</v>
      </c>
      <c r="P7" s="132">
        <v>0</v>
      </c>
      <c r="Q7" s="133">
        <v>0</v>
      </c>
    </row>
    <row r="8" spans="1:17" s="125" customFormat="1" ht="15">
      <c r="A8" s="112">
        <v>43586</v>
      </c>
      <c r="B8" s="132">
        <v>7</v>
      </c>
      <c r="C8" s="133">
        <v>24478.292544</v>
      </c>
      <c r="D8" s="132">
        <v>7</v>
      </c>
      <c r="E8" s="133">
        <v>24478.292544</v>
      </c>
      <c r="F8" s="132">
        <v>0</v>
      </c>
      <c r="G8" s="133">
        <v>0</v>
      </c>
      <c r="H8" s="132">
        <v>2</v>
      </c>
      <c r="I8" s="133">
        <v>24372.46</v>
      </c>
      <c r="J8" s="132">
        <v>0</v>
      </c>
      <c r="K8" s="133">
        <v>0</v>
      </c>
      <c r="L8" s="132">
        <v>5</v>
      </c>
      <c r="M8" s="133">
        <v>105.83</v>
      </c>
      <c r="N8" s="132">
        <v>0</v>
      </c>
      <c r="O8" s="133">
        <v>0</v>
      </c>
      <c r="P8" s="132">
        <v>0</v>
      </c>
      <c r="Q8" s="133">
        <v>0</v>
      </c>
    </row>
    <row r="9" spans="1:17" s="125" customFormat="1" ht="15">
      <c r="A9" s="112">
        <v>43617</v>
      </c>
      <c r="B9" s="132">
        <f>D9</f>
        <v>8</v>
      </c>
      <c r="C9" s="133">
        <f>E9</f>
        <v>557.6825837</v>
      </c>
      <c r="D9" s="132">
        <v>8</v>
      </c>
      <c r="E9" s="133">
        <v>557.6825837</v>
      </c>
      <c r="F9" s="132">
        <v>0</v>
      </c>
      <c r="G9" s="133">
        <v>0</v>
      </c>
      <c r="H9" s="132">
        <v>3</v>
      </c>
      <c r="I9" s="133">
        <v>512.92</v>
      </c>
      <c r="J9" s="132">
        <v>0</v>
      </c>
      <c r="K9" s="133">
        <v>0</v>
      </c>
      <c r="L9" s="132">
        <v>5</v>
      </c>
      <c r="M9" s="133">
        <v>44.6681837</v>
      </c>
      <c r="N9" s="132">
        <v>0</v>
      </c>
      <c r="O9" s="133">
        <v>0</v>
      </c>
      <c r="P9" s="132">
        <v>0</v>
      </c>
      <c r="Q9" s="133">
        <v>0</v>
      </c>
    </row>
    <row r="10" spans="1:17" s="125" customFormat="1" ht="15">
      <c r="A10" s="112">
        <v>43647</v>
      </c>
      <c r="B10" s="132">
        <v>8</v>
      </c>
      <c r="C10" s="133">
        <v>2023.3600000000001</v>
      </c>
      <c r="D10" s="132">
        <v>8</v>
      </c>
      <c r="E10" s="133">
        <v>2023.3600000000001</v>
      </c>
      <c r="F10" s="132">
        <v>0</v>
      </c>
      <c r="G10" s="133">
        <v>0</v>
      </c>
      <c r="H10" s="132">
        <v>3</v>
      </c>
      <c r="I10" s="133">
        <v>58.58</v>
      </c>
      <c r="J10" s="132">
        <v>0</v>
      </c>
      <c r="K10" s="133">
        <v>0</v>
      </c>
      <c r="L10" s="132">
        <v>4</v>
      </c>
      <c r="M10" s="133">
        <v>479.78000000000003</v>
      </c>
      <c r="N10" s="132">
        <v>1</v>
      </c>
      <c r="O10" s="133">
        <v>1485</v>
      </c>
      <c r="P10" s="132">
        <v>0</v>
      </c>
      <c r="Q10" s="133">
        <v>0</v>
      </c>
    </row>
    <row r="11" spans="1:17" s="125" customFormat="1" ht="15">
      <c r="A11" s="112">
        <v>43678</v>
      </c>
      <c r="B11" s="132">
        <v>5</v>
      </c>
      <c r="C11" s="133">
        <v>4148.93</v>
      </c>
      <c r="D11" s="132">
        <v>5</v>
      </c>
      <c r="E11" s="133">
        <v>4148.93</v>
      </c>
      <c r="F11" s="132">
        <v>0</v>
      </c>
      <c r="G11" s="133">
        <v>0</v>
      </c>
      <c r="H11" s="132">
        <v>0</v>
      </c>
      <c r="I11" s="133">
        <v>0</v>
      </c>
      <c r="J11" s="132">
        <v>0</v>
      </c>
      <c r="K11" s="133">
        <v>0</v>
      </c>
      <c r="L11" s="132">
        <v>4</v>
      </c>
      <c r="M11" s="133">
        <v>2959.0800000000004</v>
      </c>
      <c r="N11" s="132">
        <v>1</v>
      </c>
      <c r="O11" s="133">
        <v>1189.85</v>
      </c>
      <c r="P11" s="132">
        <v>0</v>
      </c>
      <c r="Q11" s="133">
        <v>0</v>
      </c>
    </row>
    <row r="12" spans="1:17" s="125" customFormat="1" ht="15">
      <c r="A12" s="112">
        <v>43710</v>
      </c>
      <c r="B12" s="132">
        <v>5</v>
      </c>
      <c r="C12" s="133">
        <v>34.45</v>
      </c>
      <c r="D12" s="132">
        <v>5</v>
      </c>
      <c r="E12" s="133">
        <v>34.45</v>
      </c>
      <c r="F12" s="132">
        <v>0</v>
      </c>
      <c r="G12" s="133">
        <v>0</v>
      </c>
      <c r="H12" s="132">
        <v>0</v>
      </c>
      <c r="I12" s="133">
        <v>0</v>
      </c>
      <c r="J12" s="132">
        <v>0</v>
      </c>
      <c r="K12" s="133">
        <v>0</v>
      </c>
      <c r="L12" s="132">
        <v>5</v>
      </c>
      <c r="M12" s="133">
        <v>34.45</v>
      </c>
      <c r="N12" s="132">
        <v>0</v>
      </c>
      <c r="O12" s="133">
        <v>0</v>
      </c>
      <c r="P12" s="132">
        <v>0</v>
      </c>
      <c r="Q12" s="133">
        <v>0</v>
      </c>
    </row>
    <row r="13" spans="1:17" s="125" customFormat="1" ht="15">
      <c r="A13" s="112">
        <v>43742</v>
      </c>
      <c r="B13" s="132">
        <v>7</v>
      </c>
      <c r="C13" s="133">
        <v>970.72</v>
      </c>
      <c r="D13" s="132">
        <v>6</v>
      </c>
      <c r="E13" s="133">
        <v>332.76</v>
      </c>
      <c r="F13" s="132">
        <v>1</v>
      </c>
      <c r="G13" s="133">
        <v>637.96</v>
      </c>
      <c r="H13" s="132">
        <v>1</v>
      </c>
      <c r="I13" s="133">
        <v>637.96</v>
      </c>
      <c r="J13" s="132">
        <v>0</v>
      </c>
      <c r="K13" s="133">
        <v>0</v>
      </c>
      <c r="L13" s="132">
        <v>4</v>
      </c>
      <c r="M13" s="133">
        <v>244.59</v>
      </c>
      <c r="N13" s="132">
        <v>2</v>
      </c>
      <c r="O13" s="133">
        <v>88.17</v>
      </c>
      <c r="P13" s="132">
        <v>0</v>
      </c>
      <c r="Q13" s="133">
        <v>0</v>
      </c>
    </row>
    <row r="14" spans="1:17" s="125" customFormat="1" ht="15">
      <c r="A14" s="112">
        <v>43771</v>
      </c>
      <c r="B14" s="132">
        <v>4</v>
      </c>
      <c r="C14" s="133">
        <v>440.22</v>
      </c>
      <c r="D14" s="132">
        <v>4</v>
      </c>
      <c r="E14" s="133">
        <v>440.22</v>
      </c>
      <c r="F14" s="132">
        <v>0</v>
      </c>
      <c r="G14" s="133">
        <v>0</v>
      </c>
      <c r="H14" s="132">
        <v>0</v>
      </c>
      <c r="I14" s="133">
        <v>0</v>
      </c>
      <c r="J14" s="132">
        <v>0</v>
      </c>
      <c r="K14" s="133">
        <v>0</v>
      </c>
      <c r="L14" s="132">
        <v>3</v>
      </c>
      <c r="M14" s="133">
        <v>30.54</v>
      </c>
      <c r="N14" s="132">
        <v>1</v>
      </c>
      <c r="O14" s="133">
        <v>409.68</v>
      </c>
      <c r="P14" s="132">
        <v>0</v>
      </c>
      <c r="Q14" s="133">
        <v>0</v>
      </c>
    </row>
    <row r="15" spans="1:17" s="125" customFormat="1" ht="15">
      <c r="A15" s="112">
        <v>43800</v>
      </c>
      <c r="B15" s="132">
        <v>4</v>
      </c>
      <c r="C15" s="133">
        <v>1263.98</v>
      </c>
      <c r="D15" s="132">
        <v>4</v>
      </c>
      <c r="E15" s="133">
        <v>1263.98</v>
      </c>
      <c r="F15" s="132">
        <v>0</v>
      </c>
      <c r="G15" s="133">
        <v>0</v>
      </c>
      <c r="H15" s="132">
        <v>1</v>
      </c>
      <c r="I15" s="133">
        <v>745.95</v>
      </c>
      <c r="J15" s="132">
        <v>0</v>
      </c>
      <c r="K15" s="133">
        <v>0</v>
      </c>
      <c r="L15" s="132">
        <v>2</v>
      </c>
      <c r="M15" s="133">
        <v>510.8</v>
      </c>
      <c r="N15" s="132">
        <v>1</v>
      </c>
      <c r="O15" s="133">
        <v>7.23</v>
      </c>
      <c r="P15" s="132">
        <v>0</v>
      </c>
      <c r="Q15" s="133">
        <v>0</v>
      </c>
    </row>
    <row r="16" spans="1:17" s="125" customFormat="1" ht="15">
      <c r="A16" s="112">
        <v>43832</v>
      </c>
      <c r="B16" s="132">
        <f aca="true" t="shared" si="0" ref="B16:C18">D16+F16</f>
        <v>7</v>
      </c>
      <c r="C16" s="133">
        <f t="shared" si="0"/>
        <v>3486.35</v>
      </c>
      <c r="D16" s="132">
        <v>7</v>
      </c>
      <c r="E16" s="133">
        <v>3486.35</v>
      </c>
      <c r="F16" s="132">
        <v>0</v>
      </c>
      <c r="G16" s="133">
        <v>0</v>
      </c>
      <c r="H16" s="132">
        <v>1</v>
      </c>
      <c r="I16" s="133">
        <v>3.11</v>
      </c>
      <c r="J16" s="132">
        <v>0</v>
      </c>
      <c r="K16" s="133">
        <v>0</v>
      </c>
      <c r="L16" s="132">
        <v>5</v>
      </c>
      <c r="M16" s="133">
        <v>3479</v>
      </c>
      <c r="N16" s="132">
        <v>1</v>
      </c>
      <c r="O16" s="133">
        <v>4.24</v>
      </c>
      <c r="P16" s="132">
        <v>0</v>
      </c>
      <c r="Q16" s="133">
        <v>0</v>
      </c>
    </row>
    <row r="17" spans="1:17" s="125" customFormat="1" ht="15">
      <c r="A17" s="112">
        <v>43864</v>
      </c>
      <c r="B17" s="132">
        <f t="shared" si="0"/>
        <v>2</v>
      </c>
      <c r="C17" s="133">
        <f t="shared" si="0"/>
        <v>14.28</v>
      </c>
      <c r="D17" s="132">
        <v>2</v>
      </c>
      <c r="E17" s="133">
        <v>14.28</v>
      </c>
      <c r="F17" s="132">
        <v>0</v>
      </c>
      <c r="G17" s="133">
        <v>0</v>
      </c>
      <c r="H17" s="132">
        <v>1</v>
      </c>
      <c r="I17" s="133">
        <v>4.08</v>
      </c>
      <c r="J17" s="132">
        <v>0</v>
      </c>
      <c r="K17" s="133">
        <v>0</v>
      </c>
      <c r="L17" s="132">
        <v>1</v>
      </c>
      <c r="M17" s="133">
        <v>10.2</v>
      </c>
      <c r="N17" s="132">
        <v>0</v>
      </c>
      <c r="O17" s="133">
        <v>0</v>
      </c>
      <c r="P17" s="132">
        <v>0</v>
      </c>
      <c r="Q17" s="133">
        <v>0</v>
      </c>
    </row>
    <row r="18" spans="1:17" s="125" customFormat="1" ht="15">
      <c r="A18" s="112">
        <v>43896</v>
      </c>
      <c r="B18" s="132">
        <f t="shared" si="0"/>
        <v>8</v>
      </c>
      <c r="C18" s="133">
        <f t="shared" si="0"/>
        <v>10730.84</v>
      </c>
      <c r="D18" s="132">
        <v>8</v>
      </c>
      <c r="E18" s="133">
        <v>10730.84</v>
      </c>
      <c r="F18" s="132">
        <v>0</v>
      </c>
      <c r="G18" s="133">
        <v>0</v>
      </c>
      <c r="H18" s="132">
        <v>2</v>
      </c>
      <c r="I18" s="133">
        <v>10356.13</v>
      </c>
      <c r="J18" s="132">
        <v>0</v>
      </c>
      <c r="K18" s="133">
        <v>0</v>
      </c>
      <c r="L18" s="132">
        <v>6</v>
      </c>
      <c r="M18" s="133">
        <v>374.71</v>
      </c>
      <c r="N18" s="132">
        <v>0</v>
      </c>
      <c r="O18" s="133">
        <v>0</v>
      </c>
      <c r="P18" s="132">
        <v>0</v>
      </c>
      <c r="Q18" s="133">
        <v>0</v>
      </c>
    </row>
    <row r="19" spans="1:3" s="103" customFormat="1" ht="15">
      <c r="A19" s="531" t="s">
        <v>85</v>
      </c>
      <c r="B19" s="531"/>
      <c r="C19" s="531"/>
    </row>
    <row r="20" s="103" customFormat="1" ht="15"/>
    <row r="25" ht="15">
      <c r="P25" s="134"/>
    </row>
  </sheetData>
  <sheetProtection/>
  <mergeCells count="13">
    <mergeCell ref="A19:C19"/>
    <mergeCell ref="A1:L1"/>
    <mergeCell ref="A2:A4"/>
    <mergeCell ref="B2:C3"/>
    <mergeCell ref="D2:G2"/>
    <mergeCell ref="D3:E3"/>
    <mergeCell ref="F3:G3"/>
    <mergeCell ref="H2:Q2"/>
    <mergeCell ref="H3:I3"/>
    <mergeCell ref="J3:K3"/>
    <mergeCell ref="L3:M3"/>
    <mergeCell ref="N3:O3"/>
    <mergeCell ref="P3:Q3"/>
  </mergeCells>
  <printOptions/>
  <pageMargins left="0.7843137254901962" right="0.7843137254901962" top="0.9803921568627452" bottom="0.9803921568627452" header="0.5098039215686275" footer="0.5098039215686275"/>
  <pageSetup firstPageNumber="1"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 SUBBA RAO</dc:creator>
  <cp:keywords/>
  <dc:description/>
  <cp:lastModifiedBy>Nilima Karandikar</cp:lastModifiedBy>
  <cp:lastPrinted>2020-04-27T09:18:03Z</cp:lastPrinted>
  <dcterms:created xsi:type="dcterms:W3CDTF">2020-04-24T12:41:54Z</dcterms:created>
  <dcterms:modified xsi:type="dcterms:W3CDTF">2020-04-30T05:46:47Z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KID">
    <vt:lpwstr>14B31F138D4F637233464852044376</vt:lpwstr>
  </property>
  <property fmtid="{D5CDD505-2E9C-101B-9397-08002B2CF9AE}" pid="4" name="Rules">
    <vt:lpwstr/>
  </property>
</Properties>
</file>